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6"/>
  <workbookPr filterPrivacy="1" defaultThemeVersion="124226"/>
  <xr:revisionPtr revIDLastSave="0" documentId="13_ncr:1_{C8120973-B9BB-4823-81CB-A50186DAD323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鑑" sheetId="1" r:id="rId1"/>
    <sheet name="実績記録表（移動支援）" sheetId="3" r:id="rId2"/>
    <sheet name="移動支援個票" sheetId="5" r:id="rId3"/>
    <sheet name="実績記録表（日中一時）" sheetId="4" r:id="rId4"/>
  </sheets>
  <definedNames>
    <definedName name="_xlnm.Print_Area" localSheetId="0">鑑!$A$1:$K$27</definedName>
    <definedName name="_xlnm.Print_Area" localSheetId="1">'実績記録表（移動支援）'!$A$1:$M$25</definedName>
    <definedName name="_xlnm.Print_Area" localSheetId="3">'実績記録表（日中一時）'!$A$1:$I$25</definedName>
  </definedNames>
  <calcPr calcId="191029"/>
</workbook>
</file>

<file path=xl/calcChain.xml><?xml version="1.0" encoding="utf-8"?>
<calcChain xmlns="http://schemas.openxmlformats.org/spreadsheetml/2006/main">
  <c r="A1" i="1" l="1"/>
  <c r="G23" i="4" l="1"/>
  <c r="D16" i="3" l="1"/>
  <c r="D17" i="3"/>
  <c r="L18" i="3" l="1"/>
  <c r="K18" i="3"/>
  <c r="D18" i="3"/>
  <c r="D14" i="3"/>
  <c r="D13" i="3"/>
  <c r="L19" i="3" l="1"/>
  <c r="K19" i="3"/>
  <c r="D19" i="3"/>
  <c r="D11" i="4" l="1"/>
  <c r="D12" i="4"/>
  <c r="D13" i="4"/>
  <c r="D14" i="4"/>
  <c r="D15" i="4"/>
  <c r="D16" i="4"/>
  <c r="D17" i="4"/>
  <c r="D18" i="4"/>
  <c r="D19" i="4"/>
  <c r="D20" i="4"/>
  <c r="D21" i="4"/>
  <c r="G11" i="4"/>
  <c r="G12" i="4"/>
  <c r="G13" i="4"/>
  <c r="G14" i="4"/>
  <c r="G15" i="4"/>
  <c r="G16" i="4"/>
  <c r="G17" i="4"/>
  <c r="G18" i="4"/>
  <c r="G19" i="4"/>
  <c r="G20" i="4"/>
  <c r="G10" i="4"/>
  <c r="I25" i="3"/>
  <c r="G25" i="4"/>
  <c r="D10" i="4"/>
  <c r="H22" i="4"/>
  <c r="L20" i="3" l="1"/>
  <c r="L21" i="3"/>
  <c r="D21" i="3"/>
  <c r="D20" i="3"/>
  <c r="D15" i="3"/>
  <c r="G6" i="3" s="1"/>
  <c r="D12" i="3"/>
  <c r="D11" i="3"/>
  <c r="D10" i="3"/>
  <c r="G5" i="3" s="1"/>
  <c r="H5" i="3" s="1"/>
  <c r="K16" i="3"/>
  <c r="K15" i="3"/>
  <c r="K14" i="3"/>
  <c r="L14" i="3" s="1"/>
  <c r="K13" i="3"/>
  <c r="L13" i="3" s="1"/>
  <c r="K12" i="3"/>
  <c r="K11" i="3"/>
  <c r="L16" i="3" l="1"/>
  <c r="L15" i="3"/>
  <c r="L11" i="3"/>
  <c r="L12" i="3"/>
  <c r="J22" i="3"/>
  <c r="H6" i="3"/>
  <c r="K20" i="3"/>
  <c r="K17" i="3"/>
  <c r="L17" i="3" s="1"/>
  <c r="K10" i="3"/>
  <c r="M22" i="3"/>
  <c r="K21" i="3"/>
  <c r="K22" i="3" l="1"/>
  <c r="L10" i="3"/>
  <c r="L22" i="3" s="1"/>
  <c r="L23" i="3" s="1"/>
  <c r="G21" i="4"/>
  <c r="G22" i="4" l="1"/>
  <c r="D22" i="3"/>
  <c r="D22" i="4" l="1"/>
  <c r="D1" i="4"/>
  <c r="B1" i="4"/>
  <c r="A1" i="4"/>
  <c r="A1" i="3"/>
  <c r="D1" i="3"/>
  <c r="B1" i="3"/>
  <c r="G14" i="1" l="1"/>
  <c r="J7" i="1" s="1"/>
  <c r="G7" i="1" l="1"/>
  <c r="K7" i="1"/>
  <c r="H7" i="1"/>
  <c r="D7" i="1"/>
  <c r="E7" i="1"/>
  <c r="I7" i="1"/>
  <c r="C7" i="1"/>
  <c r="F7" i="1"/>
</calcChain>
</file>

<file path=xl/sharedStrings.xml><?xml version="1.0" encoding="utf-8"?>
<sst xmlns="http://schemas.openxmlformats.org/spreadsheetml/2006/main" count="143" uniqueCount="117">
  <si>
    <t>香美市地域生活支援事業請求書</t>
    <rPh sb="0" eb="3">
      <t>カミシ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4">
      <t>セイキュウショ</t>
    </rPh>
    <phoneticPr fontId="1"/>
  </si>
  <si>
    <t>請求金額</t>
    <rPh sb="0" eb="2">
      <t>セイキュウ</t>
    </rPh>
    <rPh sb="2" eb="4">
      <t>キンガク</t>
    </rPh>
    <phoneticPr fontId="1"/>
  </si>
  <si>
    <t>百万</t>
    <rPh sb="0" eb="2">
      <t>ヒャクマン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</si>
  <si>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</si>
  <si>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</si>
  <si>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令和</t>
    <rPh sb="0" eb="1">
      <t>レイ</t>
    </rPh>
    <rPh sb="1" eb="2">
      <t>ワ</t>
    </rPh>
    <phoneticPr fontId="1"/>
  </si>
  <si>
    <t>年</t>
    <rPh sb="0" eb="1">
      <t>ネン</t>
    </rPh>
    <phoneticPr fontId="1"/>
  </si>
  <si>
    <t>月分</t>
    <rPh sb="0" eb="1">
      <t>ツキ</t>
    </rPh>
    <rPh sb="1" eb="2">
      <t>ブン</t>
    </rPh>
    <phoneticPr fontId="1"/>
  </si>
  <si>
    <t>請求給付名</t>
    <rPh sb="0" eb="2">
      <t>セイキュウ</t>
    </rPh>
    <rPh sb="2" eb="4">
      <t>キュウフ</t>
    </rPh>
    <rPh sb="4" eb="5">
      <t>メイ</t>
    </rPh>
    <phoneticPr fontId="1"/>
  </si>
  <si>
    <t>明細書件数</t>
    <rPh sb="0" eb="2">
      <t>メイサイ</t>
    </rPh>
    <rPh sb="2" eb="3">
      <t>ショ</t>
    </rPh>
    <rPh sb="3" eb="5">
      <t>ケンスウ</t>
    </rPh>
    <phoneticPr fontId="1"/>
  </si>
  <si>
    <t>金額</t>
    <rPh sb="0" eb="2">
      <t>キンガク</t>
    </rPh>
    <phoneticPr fontId="1"/>
  </si>
  <si>
    <t>内訳</t>
    <rPh sb="0" eb="2">
      <t>ウチワケ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</si>
  <si>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</si>
  <si>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請求日</t>
    <rPh sb="0" eb="2">
      <t>セイキュウ</t>
    </rPh>
    <rPh sb="2" eb="3">
      <t>ビ</t>
    </rPh>
    <phoneticPr fontId="1"/>
  </si>
  <si>
    <t>事業所番号</t>
    <rPh sb="0" eb="3">
      <t>ジギョウショ</t>
    </rPh>
    <rPh sb="3" eb="5">
      <t>バンゴウ</t>
    </rPh>
    <phoneticPr fontId="1"/>
  </si>
  <si>
    <t>請求事業者</t>
    <rPh sb="0" eb="2">
      <t>セイキュウ</t>
    </rPh>
    <rPh sb="2" eb="5">
      <t>ジギョウシャ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</si>
  <si>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</si>
  <si>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</si>
  <si>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</si>
  <si>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</si>
  <si>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支店名</t>
    <rPh sb="0" eb="2">
      <t>シテン</t>
    </rPh>
    <rPh sb="2" eb="3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</si>
  <si>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</si>
  <si>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</si>
  <si>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口座名義人（フリガナ）</t>
    <rPh sb="0" eb="2">
      <t>コウザ</t>
    </rPh>
    <rPh sb="2" eb="5">
      <t>メイギニン</t>
    </rPh>
    <phoneticPr fontId="1"/>
  </si>
  <si>
    <t>口座名義人</t>
    <rPh sb="0" eb="2">
      <t>コウザ</t>
    </rPh>
    <rPh sb="2" eb="5">
      <t>メイギニン</t>
    </rPh>
    <phoneticPr fontId="1"/>
  </si>
  <si>
    <t>振込先</t>
    <rPh sb="0" eb="2">
      <t>フリコミ</t>
    </rPh>
    <rPh sb="2" eb="3">
      <t>サキ</t>
    </rPh>
    <phoneticPr fontId="1"/>
  </si>
  <si>
    <t>〒</t>
    <phoneticPr fontId="1"/>
  </si>
  <si>
    <t>合計</t>
    <rPh sb="0" eb="2">
      <t>ゴウケイ</t>
    </rPh>
    <phoneticPr fontId="1"/>
  </si>
  <si>
    <t>-</t>
    <phoneticPr fontId="1"/>
  </si>
  <si>
    <t>日付</t>
    <rPh sb="0" eb="2">
      <t>ヒヅケ</t>
    </rPh>
    <phoneticPr fontId="1"/>
  </si>
  <si>
    <t>利用
時間</t>
    <rPh sb="0" eb="2">
      <t>リヨウ</t>
    </rPh>
    <rPh sb="3" eb="5">
      <t>ジカン</t>
    </rPh>
    <phoneticPr fontId="1"/>
  </si>
  <si>
    <t>目的地</t>
    <rPh sb="0" eb="3">
      <t>モクテキチ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</si>
  <si>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</si>
  <si>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支給量</t>
    <rPh sb="0" eb="2">
      <t>シキュウ</t>
    </rPh>
    <rPh sb="2" eb="3">
      <t>リョウ</t>
    </rPh>
    <phoneticPr fontId="1"/>
  </si>
  <si>
    <t>支給決定障害等氏名
（児童氏名）</t>
    <rPh sb="0" eb="2">
      <t>シキュウ</t>
    </rPh>
    <rPh sb="2" eb="4">
      <t>ケッテイ</t>
    </rPh>
    <rPh sb="4" eb="6">
      <t>ショウガイ</t>
    </rPh>
    <rPh sb="6" eb="7">
      <t>トウ</t>
    </rPh>
    <rPh sb="7" eb="9">
      <t>シメイ</t>
    </rPh>
    <rPh sb="11" eb="13">
      <t>ジドウ</t>
    </rPh>
    <rPh sb="13" eb="15">
      <t>シメイ</t>
    </rPh>
    <phoneticPr fontId="1"/>
  </si>
  <si>
    <t>枚中</t>
    <rPh sb="0" eb="1">
      <t>マイ</t>
    </rPh>
    <rPh sb="1" eb="2">
      <t>チュウ</t>
    </rPh>
    <phoneticPr fontId="1"/>
  </si>
  <si>
    <t>枚目</t>
    <rPh sb="0" eb="2">
      <t>マイメ</t>
    </rPh>
    <phoneticPr fontId="1"/>
  </si>
  <si>
    <t>合　計</t>
    <rPh sb="0" eb="1">
      <t>ゴウ</t>
    </rPh>
    <rPh sb="2" eb="3">
      <t>ケイ</t>
    </rPh>
    <phoneticPr fontId="1"/>
  </si>
  <si>
    <t>区分</t>
    <rPh sb="0" eb="2">
      <t>クブン</t>
    </rPh>
    <phoneticPr fontId="1"/>
  </si>
  <si>
    <t>障害支援区分６</t>
  </si>
  <si>
    <t>障害支援区分５</t>
  </si>
  <si>
    <t>障害支援区分４</t>
  </si>
  <si>
    <t>障害支援区分３</t>
  </si>
  <si>
    <t>障害支援区分１・２</t>
  </si>
  <si>
    <t>児童区分３</t>
  </si>
  <si>
    <t>児童区分２</t>
  </si>
  <si>
    <t>児童区分１</t>
  </si>
  <si>
    <t>重症心身障害（児）者</t>
    <rPh sb="0" eb="2">
      <t>ジュウショウ</t>
    </rPh>
    <rPh sb="2" eb="4">
      <t>シンシン</t>
    </rPh>
    <rPh sb="4" eb="6">
      <t>ショウガイ</t>
    </rPh>
    <rPh sb="7" eb="8">
      <t>コ</t>
    </rPh>
    <rPh sb="9" eb="10">
      <t>シャ</t>
    </rPh>
    <phoneticPr fontId="1"/>
  </si>
  <si>
    <t>食事提供加算</t>
    <phoneticPr fontId="1"/>
  </si>
  <si>
    <t>送迎</t>
    <rPh sb="0" eb="2">
      <t>ソウゲイ</t>
    </rPh>
    <phoneticPr fontId="1"/>
  </si>
  <si>
    <t>香美市長　様</t>
    <rPh sb="0" eb="4">
      <t>カミシチョウ</t>
    </rPh>
    <rPh sb="5" eb="6">
      <t>サマ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</si>
  <si>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</si>
  <si>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利用者番号</t>
    <rPh sb="0" eb="3">
      <t>リヨウシャ</t>
    </rPh>
    <rPh sb="3" eb="5">
      <t>バンゴウ</t>
    </rPh>
    <phoneticPr fontId="1"/>
  </si>
  <si>
    <t>開始
時間</t>
    <rPh sb="0" eb="2">
      <t>カイシ</t>
    </rPh>
    <rPh sb="3" eb="5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</si>
  <si>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</si>
  <si>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終了
時間</t>
    <rPh sb="0" eb="2">
      <t>シュウリョウ</t>
    </rPh>
    <rPh sb="3" eb="5">
      <t>ジカン</t>
    </rPh>
    <phoneticPr fontId="1"/>
  </si>
  <si>
    <t>利用時間</t>
    <rPh sb="0" eb="2">
      <t>リヨウ</t>
    </rPh>
    <rPh sb="2" eb="4">
      <t>ジカン</t>
    </rPh>
    <phoneticPr fontId="1"/>
  </si>
  <si>
    <t>移動
手段</t>
    <rPh sb="0" eb="2">
      <t>イドウ</t>
    </rPh>
    <rPh sb="3" eb="5">
      <t>シュダン</t>
    </rPh>
    <phoneticPr fontId="1"/>
  </si>
  <si>
    <t>加算</t>
    <rPh sb="0" eb="2">
      <t>カサン</t>
    </rPh>
    <phoneticPr fontId="1"/>
  </si>
  <si>
    <t>派遣
数</t>
    <rPh sb="0" eb="2">
      <t>ハケン</t>
    </rPh>
    <rPh sb="3" eb="4">
      <t>スウ</t>
    </rPh>
    <phoneticPr fontId="1"/>
  </si>
  <si>
    <t>今月利用量</t>
    <rPh sb="0" eb="2">
      <t>コンゲツ</t>
    </rPh>
    <rPh sb="2" eb="4">
      <t>リヨウ</t>
    </rPh>
    <rPh sb="4" eb="5">
      <t>リョウ</t>
    </rPh>
    <phoneticPr fontId="1"/>
  </si>
  <si>
    <t>負担上限月額</t>
    <rPh sb="0" eb="2">
      <t>フタン</t>
    </rPh>
    <rPh sb="2" eb="4">
      <t>ジョウゲン</t>
    </rPh>
    <rPh sb="4" eb="6">
      <t>ゲツガク</t>
    </rPh>
    <phoneticPr fontId="1"/>
  </si>
  <si>
    <t>委託事業所名</t>
    <phoneticPr fontId="1"/>
  </si>
  <si>
    <t>標準利用量</t>
    <rPh sb="0" eb="2">
      <t>ヒョウジュン</t>
    </rPh>
    <rPh sb="2" eb="4">
      <t>リヨウ</t>
    </rPh>
    <rPh sb="4" eb="5">
      <t>リョウ</t>
    </rPh>
    <phoneticPr fontId="1"/>
  </si>
  <si>
    <t>上限利用量</t>
    <rPh sb="0" eb="2">
      <t>ジョウゲン</t>
    </rPh>
    <rPh sb="2" eb="4">
      <t>リヨウ</t>
    </rPh>
    <rPh sb="4" eb="5">
      <t>リョウ</t>
    </rPh>
    <phoneticPr fontId="1"/>
  </si>
  <si>
    <t>利用状況</t>
    <rPh sb="0" eb="2">
      <t>リヨウ</t>
    </rPh>
    <rPh sb="2" eb="4">
      <t>ジョウキョウ</t>
    </rPh>
    <phoneticPr fontId="1"/>
  </si>
  <si>
    <t>８時間以上</t>
  </si>
  <si>
    <t>４～８時間</t>
  </si>
  <si>
    <t>４時間未満</t>
  </si>
  <si>
    <t>食事提供</t>
    <rPh sb="0" eb="2">
      <t>ショクジ</t>
    </rPh>
    <rPh sb="2" eb="4">
      <t>テイキョウ</t>
    </rPh>
    <phoneticPr fontId="1"/>
  </si>
  <si>
    <t>食事提供加算</t>
  </si>
  <si>
    <t>送迎加算（往復）</t>
    <rPh sb="5" eb="7">
      <t>オウフク</t>
    </rPh>
    <phoneticPr fontId="1"/>
  </si>
  <si>
    <t>送迎加算（片道）</t>
    <rPh sb="5" eb="7">
      <t>カタミチ</t>
    </rPh>
    <phoneticPr fontId="1"/>
  </si>
  <si>
    <t>開始時間</t>
    <rPh sb="0" eb="2">
      <t>カイシ</t>
    </rPh>
    <rPh sb="2" eb="4">
      <t>ジカン</t>
    </rPh>
    <phoneticPr fontId="1"/>
  </si>
  <si>
    <t>年</t>
    <rPh sb="0" eb="1">
      <t>ネン</t>
    </rPh>
    <phoneticPr fontId="1"/>
  </si>
  <si>
    <t>支給内容</t>
    <rPh sb="0" eb="2">
      <t>シキュウ</t>
    </rPh>
    <phoneticPr fontId="1"/>
  </si>
  <si>
    <t>委託事業名</t>
    <rPh sb="0" eb="4">
      <t>イタクジギョウ</t>
    </rPh>
    <rPh sb="4" eb="5">
      <t>メイ</t>
    </rPh>
    <phoneticPr fontId="1"/>
  </si>
  <si>
    <t>基本部分</t>
    <rPh sb="0" eb="2">
      <t>キホン</t>
    </rPh>
    <rPh sb="2" eb="4">
      <t>ブブン</t>
    </rPh>
    <phoneticPr fontId="1"/>
  </si>
  <si>
    <t>特例部分</t>
    <rPh sb="0" eb="2">
      <t>トクレイ</t>
    </rPh>
    <rPh sb="2" eb="4">
      <t>ブブン</t>
    </rPh>
    <phoneticPr fontId="1"/>
  </si>
  <si>
    <t>出発地
帰着地</t>
    <rPh sb="0" eb="2">
      <t>シュッパツ</t>
    </rPh>
    <rPh sb="2" eb="3">
      <t>チ</t>
    </rPh>
    <rPh sb="4" eb="6">
      <t>キチャク</t>
    </rPh>
    <rPh sb="6" eb="7">
      <t>チ</t>
    </rPh>
    <phoneticPr fontId="1"/>
  </si>
  <si>
    <t>目的</t>
    <rPh sb="0" eb="2">
      <t>モクテキ</t>
    </rPh>
    <phoneticPr fontId="1"/>
  </si>
  <si>
    <t>様式第５号（第１５条関係）</t>
    <phoneticPr fontId="1"/>
  </si>
  <si>
    <t>様式第５号（第１１条関係）</t>
    <phoneticPr fontId="1"/>
  </si>
  <si>
    <t>日中一時支援事業</t>
    <phoneticPr fontId="1"/>
  </si>
  <si>
    <t>移動支援事業</t>
    <phoneticPr fontId="1"/>
  </si>
  <si>
    <t>事業</t>
    <rPh sb="0" eb="2">
      <t>ジギョウ</t>
    </rPh>
    <phoneticPr fontId="1"/>
  </si>
  <si>
    <t>様式番号</t>
    <rPh sb="0" eb="2">
      <t>ヨウシキ</t>
    </rPh>
    <rPh sb="2" eb="4">
      <t>バンゴウ</t>
    </rPh>
    <phoneticPr fontId="1"/>
  </si>
  <si>
    <t>利用者番号</t>
    <rPh sb="0" eb="2">
      <t>リヨウ</t>
    </rPh>
    <rPh sb="2" eb="3">
      <t>シャ</t>
    </rPh>
    <rPh sb="3" eb="5">
      <t>バンゴウ</t>
    </rPh>
    <phoneticPr fontId="1"/>
  </si>
  <si>
    <t>利用者氏名</t>
    <rPh sb="0" eb="2">
      <t>リヨウ</t>
    </rPh>
    <rPh sb="2" eb="3">
      <t>シャ</t>
    </rPh>
    <rPh sb="3" eb="5">
      <t>シメイ</t>
    </rPh>
    <phoneticPr fontId="1"/>
  </si>
  <si>
    <t>利用開始日時</t>
    <rPh sb="0" eb="2">
      <t>リヨウ</t>
    </rPh>
    <rPh sb="2" eb="4">
      <t>カイシ</t>
    </rPh>
    <rPh sb="4" eb="6">
      <t>ニチジ</t>
    </rPh>
    <phoneticPr fontId="1"/>
  </si>
  <si>
    <t>利用区分</t>
    <rPh sb="0" eb="2">
      <t>リヨウ</t>
    </rPh>
    <rPh sb="2" eb="4">
      <t>クブン</t>
    </rPh>
    <phoneticPr fontId="1"/>
  </si>
  <si>
    <t>出発地</t>
    <rPh sb="0" eb="3">
      <t>シュッパツチ</t>
    </rPh>
    <phoneticPr fontId="1"/>
  </si>
  <si>
    <t>帰着地</t>
    <rPh sb="0" eb="2">
      <t>キチャク</t>
    </rPh>
    <rPh sb="2" eb="3">
      <t>チ</t>
    </rPh>
    <phoneticPr fontId="1"/>
  </si>
  <si>
    <t>行程表</t>
    <rPh sb="0" eb="3">
      <t>コウテイヒョウ</t>
    </rPh>
    <phoneticPr fontId="1"/>
  </si>
  <si>
    <t>時間</t>
    <rPh sb="0" eb="2">
      <t>ジカン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</si>
  <si>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</si>
  <si>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</si>
  <si>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利用終了日時</t>
    <rPh sb="2" eb="4">
      <t>シュウリョウ</t>
    </rPh>
    <rPh sb="4" eb="6">
      <t>ニチジ</t>
    </rPh>
    <phoneticPr fontId="1"/>
  </si>
  <si>
    <t>□基本　　□特例</t>
    <rPh sb="1" eb="3">
      <t>キホン</t>
    </rPh>
    <rPh sb="6" eb="8">
      <t>トクレイ</t>
    </rPh>
    <phoneticPr fontId="1"/>
  </si>
  <si>
    <t>利用者確認
(署名又は押印)</t>
    <phoneticPr fontId="1"/>
  </si>
  <si>
    <t>主な
利用目的</t>
    <phoneticPr fontId="1"/>
  </si>
  <si>
    <t>原則、利用開始時間は出発時間、利用終了時間は帰着時間となります。
自宅等で移動に向けての準備等の支援がある場合は、支援開始時間の時間が利用開始時間となります。</t>
    <rPh sb="0" eb="2">
      <t>ゲンソク</t>
    </rPh>
    <rPh sb="3" eb="5">
      <t>リヨウ</t>
    </rPh>
    <rPh sb="5" eb="7">
      <t>カイシ</t>
    </rPh>
    <rPh sb="7" eb="9">
      <t>ジカン</t>
    </rPh>
    <rPh sb="10" eb="12">
      <t>シュッパツ</t>
    </rPh>
    <rPh sb="12" eb="14">
      <t>ジカン</t>
    </rPh>
    <rPh sb="15" eb="17">
      <t>リヨウ</t>
    </rPh>
    <rPh sb="17" eb="19">
      <t>シュウリョウ</t>
    </rPh>
    <rPh sb="19" eb="21">
      <t>ジカン</t>
    </rPh>
    <rPh sb="22" eb="24">
      <t>キチャク</t>
    </rPh>
    <rPh sb="24" eb="26">
      <t>ジカン</t>
    </rPh>
    <rPh sb="33" eb="35">
      <t>ジタク</t>
    </rPh>
    <rPh sb="35" eb="36">
      <t>トウ</t>
    </rPh>
    <rPh sb="37" eb="39">
      <t>イドウ</t>
    </rPh>
    <rPh sb="40" eb="41">
      <t>ム</t>
    </rPh>
    <rPh sb="44" eb="46">
      <t>ジュンビ</t>
    </rPh>
    <rPh sb="46" eb="47">
      <t>トウ</t>
    </rPh>
    <rPh sb="48" eb="50">
      <t>シエン</t>
    </rPh>
    <rPh sb="53" eb="55">
      <t>バアイ</t>
    </rPh>
    <rPh sb="57" eb="59">
      <t>シエン</t>
    </rPh>
    <rPh sb="59" eb="61">
      <t>カイシ</t>
    </rPh>
    <rPh sb="61" eb="63">
      <t>ジカン</t>
    </rPh>
    <rPh sb="64" eb="66">
      <t>ジカン</t>
    </rPh>
    <rPh sb="67" eb="69">
      <t>リヨウ</t>
    </rPh>
    <rPh sb="69" eb="71">
      <t>カイシ</t>
    </rPh>
    <rPh sb="71" eb="73">
      <t>ジカン</t>
    </rPh>
    <phoneticPr fontId="1"/>
  </si>
  <si>
    <t>～</t>
    <phoneticPr fontId="1"/>
  </si>
  <si>
    <t>支援内容
（移動手段）</t>
    <rPh sb="0" eb="2">
      <t>シエン</t>
    </rPh>
    <rPh sb="2" eb="4">
      <t>ナイヨウ</t>
    </rPh>
    <rPh sb="6" eb="8">
      <t>イドウ</t>
    </rPh>
    <rPh sb="8" eb="10">
      <t>シュダン</t>
    </rPh>
    <phoneticPr fontId="1"/>
  </si>
  <si>
    <t>支援者１
氏名</t>
    <rPh sb="0" eb="3">
      <t>シエンシャ</t>
    </rPh>
    <rPh sb="5" eb="7">
      <t>シメイ</t>
    </rPh>
    <phoneticPr fontId="1"/>
  </si>
  <si>
    <t>支援者２
氏名</t>
    <rPh sb="0" eb="3">
      <t>シエンシャ</t>
    </rPh>
    <rPh sb="5" eb="7">
      <t>シメイ</t>
    </rPh>
    <phoneticPr fontId="1"/>
  </si>
  <si>
    <t>※支援を中断した時間がある場合は、行程表の備考欄へその旨明記のこと。</t>
    <rPh sb="1" eb="3">
      <t>シエン</t>
    </rPh>
    <rPh sb="4" eb="6">
      <t>チュウダン</t>
    </rPh>
    <rPh sb="8" eb="10">
      <t>ジカン</t>
    </rPh>
    <rPh sb="13" eb="15">
      <t>バアイ</t>
    </rPh>
    <rPh sb="17" eb="20">
      <t>コウテイヒョウ</t>
    </rPh>
    <rPh sb="21" eb="23">
      <t>ビコウ</t>
    </rPh>
    <rPh sb="23" eb="24">
      <t>ラン</t>
    </rPh>
    <rPh sb="27" eb="28">
      <t>ムネ</t>
    </rPh>
    <rPh sb="28" eb="30">
      <t>メイキ</t>
    </rPh>
    <phoneticPr fontId="1"/>
  </si>
  <si>
    <t>移動支援事業実績報告書（個票）</t>
    <rPh sb="0" eb="2">
      <t>イドウ</t>
    </rPh>
    <rPh sb="2" eb="4">
      <t>シエン</t>
    </rPh>
    <rPh sb="4" eb="6">
      <t>ジギョウ</t>
    </rPh>
    <rPh sb="6" eb="8">
      <t>ジッセキ</t>
    </rPh>
    <rPh sb="8" eb="11">
      <t>ホウコクショ</t>
    </rPh>
    <rPh sb="12" eb="14">
      <t>コヒョウ</t>
    </rPh>
    <phoneticPr fontId="1"/>
  </si>
  <si>
    <t>担当者確認(署名又は押印)</t>
    <rPh sb="0" eb="3">
      <t>タントウシャ</t>
    </rPh>
    <phoneticPr fontId="1"/>
  </si>
  <si>
    <t>月　　　　日　　　　　時　　　　　分</t>
    <rPh sb="0" eb="1">
      <t>ツキ</t>
    </rPh>
    <rPh sb="5" eb="6">
      <t>ニチ</t>
    </rPh>
    <rPh sb="11" eb="12">
      <t>ジ</t>
    </rPh>
    <rPh sb="17" eb="18">
      <t>フン</t>
    </rPh>
    <phoneticPr fontId="1"/>
  </si>
  <si>
    <t>経費</t>
    <rPh sb="0" eb="2">
      <t>ケイヒ</t>
    </rPh>
    <phoneticPr fontId="1"/>
  </si>
  <si>
    <t>利用者負担額</t>
    <rPh sb="0" eb="2">
      <t>リヨウ</t>
    </rPh>
    <rPh sb="2" eb="3">
      <t>シャ</t>
    </rPh>
    <rPh sb="3" eb="5">
      <t>フタン</t>
    </rPh>
    <rPh sb="5" eb="6">
      <t>ガク</t>
    </rPh>
    <phoneticPr fontId="1"/>
  </si>
  <si>
    <t>利用者確認
(署名又は押印)</t>
    <rPh sb="0" eb="3">
      <t>リヨウシャ</t>
    </rPh>
    <rPh sb="3" eb="5">
      <t>カクニン</t>
    </rPh>
    <rPh sb="7" eb="9">
      <t>ショメイ</t>
    </rPh>
    <rPh sb="9" eb="10">
      <t>マタ</t>
    </rPh>
    <rPh sb="11" eb="13">
      <t>オウイン</t>
    </rPh>
    <phoneticPr fontId="1"/>
  </si>
  <si>
    <t>担当者確認
(署名又は押印)</t>
    <rPh sb="0" eb="2">
      <t>タントウ</t>
    </rPh>
    <phoneticPr fontId="1"/>
  </si>
  <si>
    <t>委託料</t>
    <rPh sb="0" eb="3">
      <t>イタクリョウ</t>
    </rPh>
    <phoneticPr fontId="1"/>
  </si>
  <si>
    <t>香美市日中一時支援事業明細書兼提供実績記録票</t>
    <rPh sb="0" eb="3">
      <t>カミシ</t>
    </rPh>
    <rPh sb="3" eb="5">
      <t>ニッチュウ</t>
    </rPh>
    <rPh sb="5" eb="7">
      <t>イチジ</t>
    </rPh>
    <rPh sb="7" eb="9">
      <t>シエン</t>
    </rPh>
    <rPh sb="9" eb="11">
      <t>ジギョウ</t>
    </rPh>
    <rPh sb="11" eb="14">
      <t>メイサイショ</t>
    </rPh>
    <rPh sb="14" eb="15">
      <t>ケン</t>
    </rPh>
    <rPh sb="15" eb="17">
      <t>テイキョウ</t>
    </rPh>
    <rPh sb="17" eb="19">
      <t>ジッセキ</t>
    </rPh>
    <rPh sb="19" eb="21">
      <t>キロク</t>
    </rPh>
    <rPh sb="21" eb="22">
      <t>ヒョウ</t>
    </rPh>
    <phoneticPr fontId="1"/>
  </si>
  <si>
    <t>香美市移動支援事業明細書兼提供実績記録票</t>
    <rPh sb="0" eb="3">
      <t>カミシ</t>
    </rPh>
    <rPh sb="3" eb="5">
      <t>イドウ</t>
    </rPh>
    <rPh sb="5" eb="7">
      <t>シエン</t>
    </rPh>
    <rPh sb="7" eb="9">
      <t>ジギョウ</t>
    </rPh>
    <rPh sb="9" eb="12">
      <t>メイサイショ</t>
    </rPh>
    <rPh sb="12" eb="13">
      <t>ケン</t>
    </rPh>
    <rPh sb="13" eb="15">
      <t>テイキョウ</t>
    </rPh>
    <rPh sb="15" eb="17">
      <t>ジッセキ</t>
    </rPh>
    <rPh sb="17" eb="19">
      <t>キロク</t>
    </rPh>
    <rPh sb="19" eb="2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</si>
</sst>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円&quot;"/>
    <numFmt numFmtId="177" formatCode="[$-411]ggge&quot;年&quot;m&quot;月&quot;d&quot;日&quot;;@"/>
    <numFmt numFmtId="178" formatCode="h:mm;@"/>
    <numFmt numFmtId="179" formatCode="[h]:mm"/>
    <numFmt numFmtId="180" formatCode="0_);[Red]\(0\)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dotted">
        <color auto="1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11" xfId="0" applyFont="1" applyFill="1" applyBorder="1" applyAlignment="1">
      <alignment horizontal="center" vertical="center"/>
    </xf>
    <xf numFmtId="0" fontId="0" fillId="0" borderId="0" xfId="0" applyFill="1"/>
    <xf numFmtId="0" fontId="0" fillId="0" borderId="2" xfId="0" applyFill="1" applyBorder="1" applyAlignment="1">
      <alignment horizontal="right" vertical="top"/>
    </xf>
    <xf numFmtId="0" fontId="0" fillId="0" borderId="3" xfId="0" applyFill="1" applyBorder="1" applyAlignment="1">
      <alignment horizontal="right" vertical="top"/>
    </xf>
    <xf numFmtId="0" fontId="0" fillId="0" borderId="4" xfId="0" applyFill="1" applyBorder="1" applyAlignment="1">
      <alignment horizontal="right" vertical="top"/>
    </xf>
    <xf numFmtId="0" fontId="0" fillId="0" borderId="5" xfId="0" applyFill="1" applyBorder="1" applyAlignment="1">
      <alignment horizontal="right" vertical="top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0" fillId="0" borderId="22" xfId="0" applyFill="1" applyBorder="1"/>
    <xf numFmtId="178" fontId="0" fillId="0" borderId="11" xfId="0" applyNumberFormat="1" applyFill="1" applyBorder="1" applyAlignment="1" applyProtection="1">
      <alignment vertical="center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179" fontId="0" fillId="0" borderId="11" xfId="0" applyNumberFormat="1" applyFill="1" applyBorder="1" applyAlignment="1" applyProtection="1">
      <alignment vertical="center" shrinkToFit="1"/>
    </xf>
    <xf numFmtId="0" fontId="0" fillId="0" borderId="19" xfId="0" applyFill="1" applyBorder="1" applyAlignment="1" applyProtection="1">
      <alignment horizontal="center" vertical="center"/>
    </xf>
    <xf numFmtId="179" fontId="0" fillId="0" borderId="16" xfId="0" applyNumberForma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 indent="1"/>
    </xf>
    <xf numFmtId="0" fontId="3" fillId="0" borderId="0" xfId="0" applyFont="1" applyFill="1" applyProtection="1"/>
    <xf numFmtId="0" fontId="0" fillId="0" borderId="0" xfId="0" applyFill="1" applyProtection="1"/>
    <xf numFmtId="0" fontId="0" fillId="0" borderId="11" xfId="0" applyFill="1" applyBorder="1" applyAlignment="1" applyProtection="1">
      <alignment horizontal="center"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Protection="1"/>
    <xf numFmtId="0" fontId="0" fillId="0" borderId="18" xfId="0" applyFill="1" applyBorder="1" applyProtection="1"/>
    <xf numFmtId="0" fontId="0" fillId="0" borderId="19" xfId="0" applyFill="1" applyBorder="1" applyProtection="1"/>
    <xf numFmtId="0" fontId="0" fillId="0" borderId="0" xfId="0" applyFill="1" applyBorder="1" applyProtection="1"/>
    <xf numFmtId="0" fontId="0" fillId="0" borderId="17" xfId="0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26" xfId="0" applyFill="1" applyBorder="1" applyAlignment="1" applyProtection="1">
      <alignment vertical="center" shrinkToFit="1"/>
    </xf>
    <xf numFmtId="176" fontId="0" fillId="0" borderId="11" xfId="0" applyNumberFormat="1" applyFill="1" applyBorder="1" applyAlignment="1" applyProtection="1">
      <alignment vertical="center" shrinkToFit="1"/>
      <protection locked="0"/>
    </xf>
    <xf numFmtId="176" fontId="0" fillId="0" borderId="16" xfId="0" applyNumberFormat="1" applyFill="1" applyBorder="1" applyAlignment="1" applyProtection="1">
      <alignment vertical="center" shrinkToFit="1"/>
    </xf>
    <xf numFmtId="0" fontId="0" fillId="0" borderId="18" xfId="0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right" vertical="center"/>
    </xf>
    <xf numFmtId="0" fontId="10" fillId="3" borderId="11" xfId="0" applyFont="1" applyFill="1" applyBorder="1" applyAlignment="1" applyProtection="1">
      <alignment horizontal="center" vertical="center" wrapText="1"/>
    </xf>
    <xf numFmtId="176" fontId="4" fillId="0" borderId="25" xfId="0" applyNumberFormat="1" applyFont="1" applyFill="1" applyBorder="1" applyAlignment="1" applyProtection="1">
      <alignment horizontal="right" vertical="center"/>
    </xf>
    <xf numFmtId="176" fontId="0" fillId="0" borderId="16" xfId="0" applyNumberFormat="1" applyFill="1" applyBorder="1" applyAlignment="1" applyProtection="1">
      <alignment horizontal="right" vertical="center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24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 shrinkToFit="1"/>
      <protection locked="0"/>
    </xf>
    <xf numFmtId="180" fontId="0" fillId="0" borderId="11" xfId="0" applyNumberFormat="1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wrapText="1" shrinkToFit="1"/>
      <protection locked="0"/>
    </xf>
    <xf numFmtId="0" fontId="0" fillId="0" borderId="19" xfId="0" applyFill="1" applyBorder="1" applyAlignment="1" applyProtection="1">
      <alignment horizontal="right" vertical="center"/>
    </xf>
    <xf numFmtId="0" fontId="0" fillId="2" borderId="14" xfId="0" applyFill="1" applyBorder="1" applyAlignment="1" applyProtection="1">
      <alignment horizontal="center" vertical="center"/>
    </xf>
    <xf numFmtId="0" fontId="0" fillId="0" borderId="29" xfId="0" applyFill="1" applyBorder="1" applyAlignment="1" applyProtection="1">
      <alignment horizontal="center" vertical="center" shrinkToFit="1"/>
    </xf>
    <xf numFmtId="0" fontId="0" fillId="0" borderId="30" xfId="0" applyFill="1" applyBorder="1" applyAlignment="1" applyProtection="1">
      <alignment vertical="center"/>
      <protection locked="0"/>
    </xf>
    <xf numFmtId="178" fontId="0" fillId="0" borderId="31" xfId="0" applyNumberFormat="1" applyFill="1" applyBorder="1" applyAlignment="1" applyProtection="1">
      <alignment vertical="center"/>
      <protection locked="0"/>
    </xf>
    <xf numFmtId="179" fontId="0" fillId="0" borderId="31" xfId="0" applyNumberFormat="1" applyFill="1" applyBorder="1" applyAlignment="1" applyProtection="1">
      <alignment vertical="center" shrinkToFit="1"/>
    </xf>
    <xf numFmtId="180" fontId="0" fillId="0" borderId="31" xfId="0" applyNumberFormat="1" applyFill="1" applyBorder="1" applyAlignment="1" applyProtection="1">
      <alignment horizontal="center" vertical="center" shrinkToFit="1"/>
      <protection locked="0"/>
    </xf>
    <xf numFmtId="0" fontId="0" fillId="0" borderId="31" xfId="0" applyFill="1" applyBorder="1" applyAlignment="1" applyProtection="1">
      <alignment horizontal="center" vertical="center" shrinkToFit="1"/>
      <protection locked="0"/>
    </xf>
    <xf numFmtId="0" fontId="0" fillId="0" borderId="32" xfId="0" applyFill="1" applyBorder="1" applyAlignment="1" applyProtection="1">
      <alignment horizontal="center" vertical="center" shrinkToFit="1"/>
      <protection locked="0"/>
    </xf>
    <xf numFmtId="176" fontId="0" fillId="0" borderId="31" xfId="0" applyNumberFormat="1" applyFill="1" applyBorder="1" applyAlignment="1" applyProtection="1">
      <alignment vertical="center" shrinkToFit="1"/>
      <protection locked="0"/>
    </xf>
    <xf numFmtId="0" fontId="0" fillId="0" borderId="33" xfId="0" applyFill="1" applyBorder="1" applyAlignment="1" applyProtection="1">
      <alignment horizontal="right"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0" fontId="0" fillId="0" borderId="35" xfId="0" applyFill="1" applyBorder="1" applyAlignment="1" applyProtection="1">
      <alignment horizontal="right" vertical="center"/>
      <protection locked="0"/>
    </xf>
    <xf numFmtId="0" fontId="0" fillId="0" borderId="36" xfId="0" applyFill="1" applyBorder="1" applyAlignment="1" applyProtection="1">
      <alignment vertical="center"/>
      <protection locked="0"/>
    </xf>
    <xf numFmtId="178" fontId="0" fillId="0" borderId="37" xfId="0" applyNumberFormat="1" applyFill="1" applyBorder="1" applyAlignment="1" applyProtection="1">
      <alignment vertical="center"/>
      <protection locked="0"/>
    </xf>
    <xf numFmtId="179" fontId="0" fillId="0" borderId="37" xfId="0" applyNumberFormat="1" applyFill="1" applyBorder="1" applyAlignment="1" applyProtection="1">
      <alignment vertical="center" shrinkToFit="1"/>
    </xf>
    <xf numFmtId="180" fontId="0" fillId="0" borderId="37" xfId="0" applyNumberFormat="1" applyFill="1" applyBorder="1" applyAlignment="1" applyProtection="1">
      <alignment horizontal="center" vertical="center" shrinkToFit="1"/>
      <protection locked="0"/>
    </xf>
    <xf numFmtId="0" fontId="0" fillId="0" borderId="37" xfId="0" applyFill="1" applyBorder="1" applyAlignment="1" applyProtection="1">
      <alignment horizontal="center" vertical="center" shrinkToFit="1"/>
      <protection locked="0"/>
    </xf>
    <xf numFmtId="0" fontId="0" fillId="0" borderId="38" xfId="0" applyFill="1" applyBorder="1" applyAlignment="1" applyProtection="1">
      <alignment horizontal="center" vertical="center" shrinkToFit="1"/>
      <protection locked="0"/>
    </xf>
    <xf numFmtId="176" fontId="0" fillId="0" borderId="37" xfId="0" applyNumberFormat="1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horizontal="right" vertical="center"/>
      <protection locked="0"/>
    </xf>
    <xf numFmtId="0" fontId="0" fillId="0" borderId="42" xfId="0" applyFill="1" applyBorder="1" applyAlignment="1" applyProtection="1">
      <alignment horizontal="center" vertical="center" shrinkToFit="1"/>
      <protection locked="0"/>
    </xf>
    <xf numFmtId="0" fontId="0" fillId="0" borderId="43" xfId="0" applyFill="1" applyBorder="1" applyAlignment="1" applyProtection="1">
      <alignment horizontal="center" vertical="center" shrinkToFit="1"/>
      <protection locked="0"/>
    </xf>
    <xf numFmtId="0" fontId="0" fillId="0" borderId="15" xfId="0" applyFill="1" applyBorder="1" applyAlignment="1" applyProtection="1">
      <alignment horizontal="center" vertical="center" shrinkToFit="1"/>
      <protection locked="0"/>
    </xf>
    <xf numFmtId="176" fontId="0" fillId="0" borderId="17" xfId="0" applyNumberFormat="1" applyFill="1" applyBorder="1" applyAlignment="1" applyProtection="1">
      <alignment horizontal="right" vertical="center" shrinkToFit="1"/>
    </xf>
    <xf numFmtId="176" fontId="0" fillId="0" borderId="41" xfId="0" applyNumberFormat="1" applyFill="1" applyBorder="1" applyAlignment="1" applyProtection="1">
      <alignment horizontal="right" vertical="center" shrinkToFit="1"/>
      <protection locked="0"/>
    </xf>
    <xf numFmtId="176" fontId="0" fillId="0" borderId="44" xfId="0" applyNumberFormat="1" applyFill="1" applyBorder="1" applyAlignment="1" applyProtection="1">
      <alignment horizontal="right" vertical="center" shrinkToFit="1"/>
      <protection locked="0"/>
    </xf>
    <xf numFmtId="176" fontId="0" fillId="0" borderId="45" xfId="0" applyNumberFormat="1" applyFill="1" applyBorder="1" applyAlignment="1" applyProtection="1">
      <alignment horizontal="right" vertical="center" shrinkToFit="1"/>
      <protection locked="0"/>
    </xf>
    <xf numFmtId="0" fontId="0" fillId="0" borderId="34" xfId="0" applyFill="1" applyBorder="1" applyAlignment="1" applyProtection="1">
      <alignment horizontal="right" vertical="center"/>
    </xf>
    <xf numFmtId="176" fontId="0" fillId="0" borderId="35" xfId="0" applyNumberFormat="1" applyFill="1" applyBorder="1" applyAlignment="1" applyProtection="1">
      <alignment horizontal="right" vertical="center" shrinkToFit="1"/>
    </xf>
    <xf numFmtId="176" fontId="0" fillId="0" borderId="11" xfId="0" applyNumberFormat="1" applyFill="1" applyBorder="1" applyAlignment="1" applyProtection="1">
      <alignment vertical="center" wrapText="1" shrinkToFit="1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right" vertical="center"/>
    </xf>
    <xf numFmtId="0" fontId="0" fillId="0" borderId="17" xfId="0" applyFill="1" applyBorder="1" applyAlignment="1" applyProtection="1">
      <alignment horizontal="center" vertical="center" wrapText="1" shrinkToFit="1"/>
      <protection locked="0"/>
    </xf>
    <xf numFmtId="0" fontId="0" fillId="2" borderId="14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179" fontId="2" fillId="0" borderId="19" xfId="0" applyNumberFormat="1" applyFont="1" applyFill="1" applyBorder="1" applyAlignment="1" applyProtection="1">
      <alignment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176" fontId="0" fillId="0" borderId="47" xfId="0" applyNumberFormat="1" applyFill="1" applyBorder="1" applyAlignment="1" applyProtection="1">
      <alignment horizontal="right" vertical="center"/>
      <protection locked="0"/>
    </xf>
    <xf numFmtId="178" fontId="0" fillId="0" borderId="33" xfId="0" applyNumberFormat="1" applyFill="1" applyBorder="1" applyAlignment="1" applyProtection="1">
      <alignment vertical="center"/>
      <protection locked="0"/>
    </xf>
    <xf numFmtId="178" fontId="0" fillId="0" borderId="35" xfId="0" applyNumberFormat="1" applyFill="1" applyBorder="1" applyAlignment="1" applyProtection="1">
      <alignment vertical="center"/>
      <protection locked="0"/>
    </xf>
    <xf numFmtId="178" fontId="0" fillId="0" borderId="39" xfId="0" applyNumberFormat="1" applyFill="1" applyBorder="1" applyAlignment="1" applyProtection="1">
      <alignment vertical="center"/>
      <protection locked="0"/>
    </xf>
    <xf numFmtId="179" fontId="0" fillId="0" borderId="18" xfId="0" applyNumberFormat="1" applyFill="1" applyBorder="1" applyAlignment="1" applyProtection="1">
      <alignment vertical="center" shrinkToFit="1"/>
    </xf>
    <xf numFmtId="0" fontId="0" fillId="0" borderId="26" xfId="0" applyFill="1" applyBorder="1" applyAlignment="1" applyProtection="1">
      <alignment vertical="center"/>
    </xf>
    <xf numFmtId="176" fontId="0" fillId="0" borderId="30" xfId="0" applyNumberFormat="1" applyFill="1" applyBorder="1" applyAlignment="1" applyProtection="1">
      <alignment horizontal="center" vertical="center"/>
      <protection locked="0"/>
    </xf>
    <xf numFmtId="176" fontId="0" fillId="0" borderId="33" xfId="0" applyNumberFormat="1" applyFill="1" applyBorder="1" applyAlignment="1" applyProtection="1">
      <alignment horizontal="center" vertical="center"/>
      <protection locked="0"/>
    </xf>
    <xf numFmtId="176" fontId="0" fillId="0" borderId="34" xfId="0" applyNumberFormat="1" applyFill="1" applyBorder="1" applyAlignment="1" applyProtection="1">
      <alignment horizontal="center" vertical="center"/>
      <protection locked="0"/>
    </xf>
    <xf numFmtId="176" fontId="0" fillId="0" borderId="35" xfId="0" applyNumberFormat="1" applyFill="1" applyBorder="1" applyAlignment="1" applyProtection="1">
      <alignment horizontal="center" vertical="center"/>
      <protection locked="0"/>
    </xf>
    <xf numFmtId="176" fontId="0" fillId="0" borderId="36" xfId="0" applyNumberFormat="1" applyFill="1" applyBorder="1" applyAlignment="1" applyProtection="1">
      <alignment horizontal="center" vertical="center"/>
      <protection locked="0"/>
    </xf>
    <xf numFmtId="176" fontId="0" fillId="0" borderId="39" xfId="0" applyNumberFormat="1" applyFill="1" applyBorder="1" applyAlignment="1" applyProtection="1">
      <alignment horizontal="center" vertical="center"/>
      <protection locked="0"/>
    </xf>
    <xf numFmtId="176" fontId="0" fillId="0" borderId="18" xfId="0" applyNumberFormat="1" applyFill="1" applyBorder="1" applyAlignment="1" applyProtection="1">
      <alignment horizontal="right" vertical="center"/>
    </xf>
    <xf numFmtId="176" fontId="0" fillId="0" borderId="19" xfId="0" applyNumberFormat="1" applyFill="1" applyBorder="1" applyAlignment="1" applyProtection="1">
      <alignment vertical="center" shrinkToFit="1"/>
      <protection locked="0"/>
    </xf>
    <xf numFmtId="176" fontId="0" fillId="0" borderId="41" xfId="0" applyNumberFormat="1" applyFill="1" applyBorder="1" applyAlignment="1" applyProtection="1">
      <alignment vertical="center" shrinkToFit="1"/>
      <protection locked="0"/>
    </xf>
    <xf numFmtId="176" fontId="0" fillId="0" borderId="44" xfId="0" applyNumberFormat="1" applyFill="1" applyBorder="1" applyAlignment="1" applyProtection="1">
      <alignment vertical="center" shrinkToFit="1"/>
      <protection locked="0"/>
    </xf>
    <xf numFmtId="176" fontId="0" fillId="0" borderId="45" xfId="0" applyNumberFormat="1" applyFill="1" applyBorder="1" applyAlignment="1" applyProtection="1">
      <alignment vertical="center" shrinkToFit="1"/>
      <protection locked="0"/>
    </xf>
    <xf numFmtId="176" fontId="0" fillId="2" borderId="19" xfId="0" applyNumberFormat="1" applyFill="1" applyBorder="1" applyAlignment="1" applyProtection="1">
      <alignment horizontal="center" vertical="center" wrapText="1"/>
    </xf>
    <xf numFmtId="176" fontId="0" fillId="0" borderId="26" xfId="0" applyNumberFormat="1" applyFill="1" applyBorder="1" applyAlignment="1" applyProtection="1">
      <alignment horizontal="right" vertical="center"/>
    </xf>
    <xf numFmtId="179" fontId="0" fillId="0" borderId="44" xfId="0" applyNumberFormat="1" applyFill="1" applyBorder="1" applyAlignment="1" applyProtection="1">
      <alignment vertical="center" shrinkToFit="1"/>
    </xf>
    <xf numFmtId="176" fontId="0" fillId="0" borderId="44" xfId="0" applyNumberForma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 shrinkToFit="1"/>
    </xf>
    <xf numFmtId="176" fontId="0" fillId="0" borderId="34" xfId="0" applyNumberFormat="1" applyFill="1" applyBorder="1" applyAlignment="1" applyProtection="1">
      <alignment vertical="center" shrinkToFit="1"/>
      <protection locked="0"/>
    </xf>
    <xf numFmtId="0" fontId="0" fillId="0" borderId="0" xfId="0" applyFill="1" applyBorder="1" applyAlignment="1" applyProtection="1">
      <alignment horizontal="center" vertical="center"/>
    </xf>
    <xf numFmtId="179" fontId="0" fillId="0" borderId="0" xfId="0" applyNumberFormat="1" applyFill="1" applyBorder="1" applyAlignment="1" applyProtection="1">
      <alignment vertical="center" shrinkToFit="1"/>
    </xf>
    <xf numFmtId="176" fontId="0" fillId="0" borderId="0" xfId="0" applyNumberForma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2" borderId="14" xfId="0" applyFont="1" applyFill="1" applyBorder="1" applyAlignment="1">
      <alignment horizontal="center" vertical="center" textRotation="255"/>
    </xf>
    <xf numFmtId="0" fontId="3" fillId="2" borderId="15" xfId="0" applyFont="1" applyFill="1" applyBorder="1" applyAlignment="1">
      <alignment horizontal="center" vertical="center" textRotation="255"/>
    </xf>
    <xf numFmtId="0" fontId="3" fillId="2" borderId="16" xfId="0" applyFont="1" applyFill="1" applyBorder="1" applyAlignment="1">
      <alignment horizontal="center" vertical="center" textRotation="255"/>
    </xf>
    <xf numFmtId="0" fontId="2" fillId="0" borderId="0" xfId="0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 applyProtection="1">
      <alignment horizontal="right" vertical="center"/>
      <protection locked="0"/>
    </xf>
    <xf numFmtId="176" fontId="3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right" vertical="center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center" vertical="center" textRotation="255"/>
    </xf>
    <xf numFmtId="0" fontId="0" fillId="2" borderId="11" xfId="0" applyFill="1" applyBorder="1" applyAlignment="1" applyProtection="1">
      <alignment horizontal="center" vertical="center" shrinkToFit="1"/>
    </xf>
    <xf numFmtId="176" fontId="0" fillId="0" borderId="11" xfId="0" applyNumberFormat="1" applyFill="1" applyBorder="1" applyAlignment="1" applyProtection="1">
      <alignment horizontal="right" vertical="center" shrinkToFit="1"/>
    </xf>
    <xf numFmtId="0" fontId="0" fillId="2" borderId="11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7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8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11" xfId="0" applyNumberFormat="1" applyFill="1" applyBorder="1" applyAlignment="1" applyProtection="1">
      <alignment horizontal="right" vertical="center" shrinkToFi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</xf>
    <xf numFmtId="0" fontId="0" fillId="2" borderId="15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27" xfId="0" applyFill="1" applyBorder="1" applyAlignment="1" applyProtection="1">
      <alignment horizontal="center" vertical="center" wrapText="1"/>
    </xf>
    <xf numFmtId="0" fontId="0" fillId="2" borderId="17" xfId="0" applyFill="1" applyBorder="1" applyAlignment="1" applyProtection="1">
      <alignment horizontal="center" vertical="center"/>
    </xf>
    <xf numFmtId="0" fontId="0" fillId="2" borderId="18" xfId="0" applyFill="1" applyBorder="1" applyAlignment="1" applyProtection="1">
      <alignment horizontal="center" vertical="center"/>
    </xf>
    <xf numFmtId="0" fontId="0" fillId="2" borderId="19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 textRotation="255" wrapText="1"/>
    </xf>
    <xf numFmtId="0" fontId="0" fillId="2" borderId="16" xfId="0" applyFill="1" applyBorder="1" applyAlignment="1" applyProtection="1">
      <alignment horizontal="center" vertical="center" textRotation="255" wrapText="1"/>
    </xf>
    <xf numFmtId="0" fontId="0" fillId="2" borderId="16" xfId="0" applyFill="1" applyBorder="1" applyAlignment="1" applyProtection="1">
      <alignment horizontal="center" vertical="center" wrapText="1"/>
    </xf>
    <xf numFmtId="176" fontId="0" fillId="2" borderId="11" xfId="0" applyNumberForma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 wrapText="1"/>
    </xf>
    <xf numFmtId="0" fontId="0" fillId="0" borderId="17" xfId="0" applyFill="1" applyBorder="1" applyAlignment="1" applyProtection="1">
      <alignment horizontal="center" vertical="center" wrapText="1"/>
    </xf>
    <xf numFmtId="0" fontId="0" fillId="2" borderId="30" xfId="0" applyFill="1" applyBorder="1" applyAlignment="1" applyProtection="1">
      <alignment horizontal="center" vertical="center"/>
    </xf>
    <xf numFmtId="0" fontId="0" fillId="2" borderId="31" xfId="0" applyFill="1" applyBorder="1" applyAlignment="1" applyProtection="1">
      <alignment horizontal="center" vertical="center"/>
    </xf>
    <xf numFmtId="179" fontId="2" fillId="0" borderId="34" xfId="0" applyNumberFormat="1" applyFont="1" applyFill="1" applyBorder="1" applyAlignment="1" applyProtection="1">
      <alignment horizontal="right" vertical="center"/>
      <protection locked="0"/>
    </xf>
    <xf numFmtId="179" fontId="2" fillId="0" borderId="11" xfId="0" applyNumberFormat="1" applyFont="1" applyFill="1" applyBorder="1" applyAlignment="1" applyProtection="1">
      <alignment horizontal="right" vertical="center"/>
      <protection locked="0"/>
    </xf>
    <xf numFmtId="179" fontId="2" fillId="0" borderId="36" xfId="0" applyNumberFormat="1" applyFont="1" applyFill="1" applyBorder="1" applyAlignment="1" applyProtection="1">
      <alignment horizontal="right" vertical="center"/>
      <protection locked="0"/>
    </xf>
    <xf numFmtId="179" fontId="2" fillId="0" borderId="37" xfId="0" applyNumberFormat="1" applyFont="1" applyFill="1" applyBorder="1" applyAlignment="1" applyProtection="1">
      <alignment horizontal="right" vertical="center"/>
      <protection locked="0"/>
    </xf>
    <xf numFmtId="179" fontId="2" fillId="0" borderId="11" xfId="0" applyNumberFormat="1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center" vertical="center" wrapText="1"/>
    </xf>
    <xf numFmtId="0" fontId="7" fillId="2" borderId="14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46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 shrinkToFit="1"/>
      <protection locked="0"/>
    </xf>
    <xf numFmtId="0" fontId="0" fillId="0" borderId="11" xfId="0" applyFill="1" applyBorder="1" applyAlignment="1" applyProtection="1">
      <alignment horizontal="center" vertical="center" shrinkToFit="1"/>
      <protection locked="0"/>
    </xf>
    <xf numFmtId="0" fontId="0" fillId="0" borderId="17" xfId="0" applyFill="1" applyBorder="1" applyAlignment="1" applyProtection="1">
      <alignment horizontal="center" vertical="center" shrinkToFit="1"/>
      <protection locked="0"/>
    </xf>
    <xf numFmtId="0" fontId="0" fillId="2" borderId="33" xfId="0" applyFill="1" applyBorder="1" applyAlignment="1" applyProtection="1">
      <alignment horizontal="center" vertical="center"/>
    </xf>
    <xf numFmtId="179" fontId="2" fillId="0" borderId="35" xfId="0" applyNumberFormat="1" applyFont="1" applyFill="1" applyBorder="1" applyAlignment="1" applyProtection="1">
      <alignment horizontal="right" vertical="center"/>
      <protection locked="0"/>
    </xf>
    <xf numFmtId="179" fontId="2" fillId="0" borderId="39" xfId="0" applyNumberFormat="1" applyFont="1" applyFill="1" applyBorder="1" applyAlignment="1" applyProtection="1">
      <alignment horizontal="right" vertical="center"/>
      <protection locked="0"/>
    </xf>
    <xf numFmtId="0" fontId="0" fillId="2" borderId="17" xfId="0" applyFill="1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2" borderId="1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0" fillId="0" borderId="11" xfId="0" applyNumberForma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 vertical="center" shrinkToFit="1"/>
    </xf>
    <xf numFmtId="0" fontId="0" fillId="0" borderId="11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horizontal="center" vertical="center" shrinkToFit="1"/>
    </xf>
    <xf numFmtId="0" fontId="0" fillId="0" borderId="53" xfId="0" applyFill="1" applyBorder="1" applyAlignment="1" applyProtection="1">
      <alignment horizontal="center" vertical="center"/>
      <protection locked="0"/>
    </xf>
    <xf numFmtId="0" fontId="0" fillId="0" borderId="40" xfId="0" applyFill="1" applyBorder="1" applyAlignment="1" applyProtection="1">
      <alignment horizontal="center" vertical="center"/>
      <protection locked="0"/>
    </xf>
    <xf numFmtId="176" fontId="0" fillId="0" borderId="50" xfId="0" applyNumberFormat="1" applyFill="1" applyBorder="1" applyAlignment="1" applyProtection="1">
      <alignment horizontal="center" vertical="center"/>
      <protection locked="0"/>
    </xf>
    <xf numFmtId="176" fontId="0" fillId="0" borderId="51" xfId="0" applyNumberFormat="1" applyFill="1" applyBorder="1" applyAlignment="1" applyProtection="1">
      <alignment horizontal="center" vertical="center"/>
      <protection locked="0"/>
    </xf>
    <xf numFmtId="176" fontId="0" fillId="0" borderId="52" xfId="0" applyNumberFormat="1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22" xfId="0" applyFill="1" applyBorder="1" applyAlignment="1" applyProtection="1">
      <alignment horizontal="center" vertical="center" shrinkToFit="1"/>
    </xf>
    <xf numFmtId="0" fontId="0" fillId="2" borderId="22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/>
    </xf>
    <xf numFmtId="0" fontId="0" fillId="2" borderId="22" xfId="0" applyFill="1" applyBorder="1" applyAlignment="1" applyProtection="1">
      <alignment horizontal="center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 applyProtection="1">
      <alignment horizontal="center" vertical="center"/>
      <protection locked="0"/>
    </xf>
    <xf numFmtId="0" fontId="0" fillId="0" borderId="48" xfId="0" applyFill="1" applyBorder="1" applyAlignment="1" applyProtection="1">
      <alignment horizontal="center" vertical="center" shrinkToFit="1"/>
      <protection locked="0"/>
    </xf>
    <xf numFmtId="0" fontId="0" fillId="0" borderId="18" xfId="0" applyFill="1" applyBorder="1" applyAlignment="1" applyProtection="1">
      <alignment horizontal="center" vertical="center" shrinkToFit="1"/>
      <protection locked="0"/>
    </xf>
    <xf numFmtId="0" fontId="0" fillId="0" borderId="49" xfId="0" applyFill="1" applyBorder="1" applyAlignment="1" applyProtection="1">
      <alignment horizontal="center" vertical="center" shrinkToFit="1"/>
      <protection locked="0"/>
    </xf>
    <xf numFmtId="176" fontId="0" fillId="0" borderId="11" xfId="0" applyNumberForma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drawings/_rels/drawing1.x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381000</xdr:colOff>
      <xdr:row>2</xdr:row>
      <xdr:rowOff>201706</xdr:rowOff>
    </xdr:from>
    <xdr:to>
      <xdr:col>25</xdr:col>
      <xdr:colOff>517368</xdr:colOff>
      <xdr:row>19</xdr:row>
      <xdr:rowOff>145678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512CC7D-CE0F-439A-9E95-FFBB4085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8441" y="627530"/>
          <a:ext cx="8103751" cy="7093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abSelected="1" view="pageBreakPreview" zoomScale="85" zoomScaleNormal="100" zoomScaleSheetLayoutView="85" workbookViewId="0">
      <selection activeCell="A4" sqref="A4:E4"/>
    </sheetView>
  </sheetViews>
  <sheetFormatPr defaultRowHeight="13.5" x14ac:dyDescent="0.15"/>
  <cols>
    <col min="1" max="1" width="6.875" style="2" customWidth="1"/>
    <col min="2" max="11" width="8" style="2" customWidth="1"/>
    <col min="12" max="14" width="9" style="2"/>
    <col min="15" max="15" width="17.25" style="2" bestFit="1" customWidth="1"/>
    <col min="16" max="16" width="23.625" style="2" bestFit="1" customWidth="1"/>
    <col min="17" max="16384" width="9" style="2"/>
  </cols>
  <sheetData>
    <row r="1" spans="1:16" x14ac:dyDescent="0.15">
      <c r="A1" s="121" t="str">
        <f>IF(B11="","様式第５号",VLOOKUP(B11,O2:P3,2))</f>
        <v>様式第５号</v>
      </c>
      <c r="B1" s="121"/>
      <c r="C1" s="121"/>
      <c r="O1" s="2" t="s">
        <v>85</v>
      </c>
      <c r="P1" s="2" t="s">
        <v>86</v>
      </c>
    </row>
    <row r="2" spans="1:16" ht="17.25" x14ac:dyDescent="0.2">
      <c r="A2" s="122" t="s">
        <v>0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O2" s="2" t="s">
        <v>84</v>
      </c>
      <c r="P2" s="2" t="s">
        <v>81</v>
      </c>
    </row>
    <row r="3" spans="1:16" x14ac:dyDescent="0.15">
      <c r="O3" s="2" t="s">
        <v>83</v>
      </c>
      <c r="P3" s="2" t="s">
        <v>82</v>
      </c>
    </row>
    <row r="4" spans="1:16" ht="30" customHeight="1" x14ac:dyDescent="0.15">
      <c r="A4" s="132" t="s">
        <v>50</v>
      </c>
      <c r="B4" s="132"/>
      <c r="C4" s="132"/>
      <c r="D4" s="132"/>
      <c r="E4" s="132"/>
    </row>
    <row r="5" spans="1:16" ht="14.25" thickBot="1" x14ac:dyDescent="0.2"/>
    <row r="6" spans="1:16" ht="13.5" customHeight="1" x14ac:dyDescent="0.15">
      <c r="A6" s="133" t="s">
        <v>1</v>
      </c>
      <c r="B6" s="134"/>
      <c r="C6" s="3"/>
      <c r="D6" s="4"/>
      <c r="E6" s="5" t="s">
        <v>2</v>
      </c>
      <c r="F6" s="3"/>
      <c r="G6" s="4"/>
      <c r="H6" s="5" t="s">
        <v>3</v>
      </c>
      <c r="I6" s="6"/>
      <c r="J6" s="4"/>
      <c r="K6" s="5" t="s">
        <v>4</v>
      </c>
    </row>
    <row r="7" spans="1:16" ht="29.25" customHeight="1" thickBot="1" x14ac:dyDescent="0.2">
      <c r="A7" s="135"/>
      <c r="B7" s="136"/>
      <c r="C7" s="7" t="str">
        <f>IF(LEN(G14)-8&lt;=0,"",MID(G14,LEN(G14)-8,1))</f>
        <v/>
      </c>
      <c r="D7" s="8" t="str">
        <f>IF(LEN(G14)-7&lt;=0,"",MID(G14,LEN(G14)-7,1))</f>
        <v/>
      </c>
      <c r="E7" s="9" t="str">
        <f>IF(LEN(G14)-6&lt;=0,"",MID(G14,LEN(G14)-6,1))</f>
        <v/>
      </c>
      <c r="F7" s="7" t="str">
        <f>IF(LEN(G14)-5&lt;=0,"",MID(G14,LEN(G14)-5,1))</f>
        <v/>
      </c>
      <c r="G7" s="8" t="str">
        <f>IF(LEN(G14)-4&lt;=0,"",MID(G14,LEN(G14)-4,1))</f>
        <v/>
      </c>
      <c r="H7" s="9" t="str">
        <f>IF(LEN(G14)-3&lt;=0,"",MID(G14,LEN(G14)-3,1))</f>
        <v/>
      </c>
      <c r="I7" s="10" t="str">
        <f>IF(LEN(G14)-2&lt;=0,"",MID(G14,LEN(G14)-2,1))</f>
        <v/>
      </c>
      <c r="J7" s="8" t="str">
        <f>IF(LEN(G14)-2&lt;=0,"",MID(G14,LEN(G14)-1,1))</f>
        <v/>
      </c>
      <c r="K7" s="9" t="str">
        <f>IF(LEN(G14)-1&lt;=0,"",MID(G14,LEN(G14),1))</f>
        <v/>
      </c>
    </row>
    <row r="9" spans="1:16" ht="36" customHeight="1" x14ac:dyDescent="0.15">
      <c r="A9" s="124" t="s">
        <v>11</v>
      </c>
      <c r="B9" s="11" t="s">
        <v>5</v>
      </c>
      <c r="C9" s="12"/>
      <c r="D9" s="1" t="s">
        <v>6</v>
      </c>
      <c r="E9" s="12"/>
      <c r="F9" s="1" t="s">
        <v>7</v>
      </c>
      <c r="G9" s="13"/>
      <c r="H9" s="13"/>
      <c r="I9" s="13"/>
      <c r="J9" s="13"/>
    </row>
    <row r="10" spans="1:16" ht="36" customHeight="1" x14ac:dyDescent="0.15">
      <c r="A10" s="125"/>
      <c r="B10" s="129" t="s">
        <v>8</v>
      </c>
      <c r="C10" s="129"/>
      <c r="D10" s="129"/>
      <c r="E10" s="129" t="s">
        <v>9</v>
      </c>
      <c r="F10" s="129"/>
      <c r="G10" s="129" t="s">
        <v>10</v>
      </c>
      <c r="H10" s="129"/>
      <c r="I10" s="129"/>
      <c r="J10" s="129"/>
    </row>
    <row r="11" spans="1:16" ht="36" customHeight="1" x14ac:dyDescent="0.15">
      <c r="A11" s="125"/>
      <c r="B11" s="137"/>
      <c r="C11" s="137"/>
      <c r="D11" s="137"/>
      <c r="E11" s="139"/>
      <c r="F11" s="139"/>
      <c r="G11" s="130"/>
      <c r="H11" s="130"/>
      <c r="I11" s="130"/>
      <c r="J11" s="130"/>
    </row>
    <row r="12" spans="1:16" ht="36" customHeight="1" x14ac:dyDescent="0.15">
      <c r="A12" s="125"/>
      <c r="B12" s="137"/>
      <c r="C12" s="137"/>
      <c r="D12" s="137"/>
      <c r="E12" s="139"/>
      <c r="F12" s="139"/>
      <c r="G12" s="130"/>
      <c r="H12" s="130"/>
      <c r="I12" s="130"/>
      <c r="J12" s="130"/>
    </row>
    <row r="13" spans="1:16" ht="36" customHeight="1" x14ac:dyDescent="0.15">
      <c r="A13" s="125"/>
      <c r="B13" s="137"/>
      <c r="C13" s="137"/>
      <c r="D13" s="137"/>
      <c r="E13" s="139"/>
      <c r="F13" s="139"/>
      <c r="G13" s="130"/>
      <c r="H13" s="130"/>
      <c r="I13" s="130"/>
      <c r="J13" s="130"/>
    </row>
    <row r="14" spans="1:16" ht="36" customHeight="1" x14ac:dyDescent="0.15">
      <c r="A14" s="126"/>
      <c r="B14" s="141" t="s">
        <v>27</v>
      </c>
      <c r="C14" s="142"/>
      <c r="D14" s="142"/>
      <c r="E14" s="142"/>
      <c r="F14" s="143"/>
      <c r="G14" s="131">
        <f>SUM(G11:J13)</f>
        <v>0</v>
      </c>
      <c r="H14" s="131"/>
      <c r="I14" s="131"/>
      <c r="J14" s="131"/>
    </row>
    <row r="15" spans="1:16" ht="14.25" x14ac:dyDescent="0.15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</row>
    <row r="16" spans="1:16" ht="32.25" customHeight="1" x14ac:dyDescent="0.15">
      <c r="A16" s="15" t="s">
        <v>12</v>
      </c>
      <c r="B16" s="14"/>
      <c r="C16" s="14"/>
      <c r="D16" s="14"/>
      <c r="E16" s="14"/>
      <c r="F16" s="127" t="s">
        <v>13</v>
      </c>
      <c r="G16" s="127"/>
      <c r="H16" s="128"/>
      <c r="I16" s="128"/>
      <c r="J16" s="128"/>
      <c r="K16" s="128"/>
    </row>
    <row r="17" spans="1:11" ht="36" customHeight="1" x14ac:dyDescent="0.15">
      <c r="A17" s="14"/>
      <c r="B17" s="138" t="s">
        <v>15</v>
      </c>
      <c r="C17" s="138"/>
      <c r="D17" s="138" t="s">
        <v>14</v>
      </c>
      <c r="E17" s="138"/>
      <c r="F17" s="145"/>
      <c r="G17" s="145"/>
      <c r="H17" s="145"/>
      <c r="I17" s="145"/>
      <c r="J17" s="145"/>
      <c r="K17" s="145"/>
    </row>
    <row r="18" spans="1:11" ht="36" customHeight="1" x14ac:dyDescent="0.15">
      <c r="A18" s="14"/>
      <c r="B18" s="138"/>
      <c r="C18" s="138"/>
      <c r="D18" s="138" t="s">
        <v>16</v>
      </c>
      <c r="E18" s="138"/>
      <c r="F18" s="16" t="s">
        <v>26</v>
      </c>
      <c r="G18" s="17"/>
      <c r="H18" s="18" t="s">
        <v>28</v>
      </c>
      <c r="I18" s="144"/>
      <c r="J18" s="144"/>
      <c r="K18" s="19"/>
    </row>
    <row r="19" spans="1:11" ht="36" customHeight="1" x14ac:dyDescent="0.15">
      <c r="A19" s="14"/>
      <c r="B19" s="138"/>
      <c r="C19" s="138"/>
      <c r="D19" s="138"/>
      <c r="E19" s="138"/>
      <c r="F19" s="146"/>
      <c r="G19" s="146"/>
      <c r="H19" s="146"/>
      <c r="I19" s="146"/>
      <c r="J19" s="146"/>
      <c r="K19" s="146"/>
    </row>
    <row r="20" spans="1:11" ht="36" customHeight="1" x14ac:dyDescent="0.15">
      <c r="A20" s="14"/>
      <c r="B20" s="138"/>
      <c r="C20" s="138"/>
      <c r="D20" s="138" t="s">
        <v>17</v>
      </c>
      <c r="E20" s="138"/>
      <c r="F20" s="140"/>
      <c r="G20" s="140"/>
      <c r="H20" s="140"/>
      <c r="I20" s="140"/>
      <c r="J20" s="140"/>
      <c r="K20" s="140"/>
    </row>
    <row r="21" spans="1:11" ht="36" customHeight="1" x14ac:dyDescent="0.15">
      <c r="A21" s="14"/>
      <c r="B21" s="138"/>
      <c r="C21" s="138"/>
      <c r="D21" s="138" t="s">
        <v>18</v>
      </c>
      <c r="E21" s="138"/>
      <c r="F21" s="140"/>
      <c r="G21" s="140"/>
      <c r="H21" s="140"/>
      <c r="I21" s="140"/>
      <c r="J21" s="140"/>
      <c r="K21" s="140"/>
    </row>
    <row r="22" spans="1:11" ht="36" customHeight="1" x14ac:dyDescent="0.15">
      <c r="A22" s="14"/>
      <c r="B22" s="138"/>
      <c r="C22" s="138"/>
      <c r="D22" s="138" t="s">
        <v>51</v>
      </c>
      <c r="E22" s="138"/>
      <c r="F22" s="140"/>
      <c r="G22" s="140"/>
      <c r="H22" s="140"/>
      <c r="I22" s="140"/>
      <c r="J22" s="140"/>
      <c r="K22" s="140"/>
    </row>
    <row r="23" spans="1:11" ht="36" customHeight="1" x14ac:dyDescent="0.15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pans="1:11" ht="36" customHeight="1" x14ac:dyDescent="0.15">
      <c r="A24" s="148" t="s">
        <v>25</v>
      </c>
      <c r="B24" s="129" t="s">
        <v>19</v>
      </c>
      <c r="C24" s="129"/>
      <c r="D24" s="147"/>
      <c r="E24" s="147"/>
      <c r="F24" s="147"/>
      <c r="G24" s="129" t="s">
        <v>20</v>
      </c>
      <c r="H24" s="129"/>
      <c r="I24" s="147"/>
      <c r="J24" s="147"/>
      <c r="K24" s="147"/>
    </row>
    <row r="25" spans="1:11" ht="36" customHeight="1" x14ac:dyDescent="0.15">
      <c r="A25" s="148"/>
      <c r="B25" s="129" t="s">
        <v>21</v>
      </c>
      <c r="C25" s="129"/>
      <c r="D25" s="137"/>
      <c r="E25" s="137"/>
      <c r="F25" s="137"/>
      <c r="G25" s="129" t="s">
        <v>22</v>
      </c>
      <c r="H25" s="129"/>
      <c r="I25" s="137"/>
      <c r="J25" s="137"/>
      <c r="K25" s="137"/>
    </row>
    <row r="26" spans="1:11" ht="36" customHeight="1" x14ac:dyDescent="0.15">
      <c r="A26" s="148"/>
      <c r="B26" s="141" t="s">
        <v>23</v>
      </c>
      <c r="C26" s="142"/>
      <c r="D26" s="143"/>
      <c r="E26" s="147"/>
      <c r="F26" s="147"/>
      <c r="G26" s="147"/>
      <c r="H26" s="147"/>
      <c r="I26" s="147"/>
      <c r="J26" s="147"/>
      <c r="K26" s="147"/>
    </row>
    <row r="27" spans="1:11" ht="36" customHeight="1" x14ac:dyDescent="0.15">
      <c r="A27" s="148"/>
      <c r="B27" s="129" t="s">
        <v>24</v>
      </c>
      <c r="C27" s="129"/>
      <c r="D27" s="129"/>
      <c r="E27" s="147"/>
      <c r="F27" s="147"/>
      <c r="G27" s="147"/>
      <c r="H27" s="147"/>
      <c r="I27" s="147"/>
      <c r="J27" s="147"/>
      <c r="K27" s="147"/>
    </row>
  </sheetData>
  <sheetProtection sheet="1" objects="1" scenarios="1" selectLockedCells="1"/>
  <mergeCells count="46">
    <mergeCell ref="E26:K26"/>
    <mergeCell ref="E27:K27"/>
    <mergeCell ref="B26:D26"/>
    <mergeCell ref="A24:A27"/>
    <mergeCell ref="D17:E17"/>
    <mergeCell ref="D20:E20"/>
    <mergeCell ref="D21:E21"/>
    <mergeCell ref="D22:E22"/>
    <mergeCell ref="B27:D27"/>
    <mergeCell ref="G24:H24"/>
    <mergeCell ref="G25:H25"/>
    <mergeCell ref="D24:F24"/>
    <mergeCell ref="D25:F25"/>
    <mergeCell ref="I24:K24"/>
    <mergeCell ref="I25:K25"/>
    <mergeCell ref="B25:C25"/>
    <mergeCell ref="B24:C24"/>
    <mergeCell ref="D18:E19"/>
    <mergeCell ref="E10:F10"/>
    <mergeCell ref="E11:F11"/>
    <mergeCell ref="E12:F12"/>
    <mergeCell ref="E13:F13"/>
    <mergeCell ref="B10:D10"/>
    <mergeCell ref="F20:K20"/>
    <mergeCell ref="F21:K21"/>
    <mergeCell ref="F22:K22"/>
    <mergeCell ref="B14:F14"/>
    <mergeCell ref="I18:J18"/>
    <mergeCell ref="B17:C22"/>
    <mergeCell ref="F17:K17"/>
    <mergeCell ref="F19:K19"/>
    <mergeCell ref="B11:D11"/>
    <mergeCell ref="A1:C1"/>
    <mergeCell ref="A2:K2"/>
    <mergeCell ref="A9:A14"/>
    <mergeCell ref="F16:G16"/>
    <mergeCell ref="H16:K16"/>
    <mergeCell ref="G10:J10"/>
    <mergeCell ref="G11:J11"/>
    <mergeCell ref="G12:J12"/>
    <mergeCell ref="G13:J13"/>
    <mergeCell ref="G14:J14"/>
    <mergeCell ref="A4:E4"/>
    <mergeCell ref="A6:B7"/>
    <mergeCell ref="B12:D12"/>
    <mergeCell ref="B13:D13"/>
  </mergeCells>
  <phoneticPr fontId="1"/>
  <dataValidations count="1">
    <dataValidation type="list" allowBlank="1" showInputMessage="1" showErrorMessage="1" sqref="B11:D13" xr:uid="{00000000-0002-0000-0000-000000000000}">
      <formula1>"日中一時支援事業,移動支援事業"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&amp;L様式第５号（第１２条関係）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6"/>
  <sheetViews>
    <sheetView showGridLines="0" view="pageBreakPreview" zoomScale="85" zoomScaleNormal="100" zoomScaleSheetLayoutView="85" workbookViewId="0">
      <selection activeCell="M3" sqref="M3"/>
    </sheetView>
  </sheetViews>
  <sheetFormatPr defaultRowHeight="13.5" x14ac:dyDescent="0.15"/>
  <cols>
    <col min="1" max="1" width="5.25" style="30" bestFit="1" customWidth="1"/>
    <col min="2" max="4" width="6.625" style="30" customWidth="1"/>
    <col min="5" max="5" width="5.25" style="30" bestFit="1" customWidth="1"/>
    <col min="6" max="6" width="9.375" style="30" customWidth="1"/>
    <col min="7" max="9" width="10.625" style="30" customWidth="1"/>
    <col min="10" max="11" width="3.375" style="30" customWidth="1"/>
    <col min="12" max="13" width="8.75" style="30" bestFit="1" customWidth="1"/>
    <col min="14" max="14" width="5.875" style="30" customWidth="1"/>
    <col min="15" max="16384" width="9" style="30"/>
  </cols>
  <sheetData>
    <row r="1" spans="1:13" s="29" customFormat="1" ht="19.5" customHeight="1" x14ac:dyDescent="0.15">
      <c r="A1" s="83" t="str">
        <f>鑑!B9</f>
        <v>令和</v>
      </c>
      <c r="B1" s="84">
        <f>鑑!C9</f>
        <v>0</v>
      </c>
      <c r="C1" s="83" t="s">
        <v>6</v>
      </c>
      <c r="D1" s="84">
        <f>鑑!E9</f>
        <v>0</v>
      </c>
      <c r="E1" s="83" t="s">
        <v>7</v>
      </c>
      <c r="F1" s="28" t="s">
        <v>116</v>
      </c>
      <c r="G1" s="28"/>
    </row>
    <row r="2" spans="1:13" ht="14.25" thickBot="1" x14ac:dyDescent="0.2"/>
    <row r="3" spans="1:13" ht="30" customHeight="1" thickBot="1" x14ac:dyDescent="0.2">
      <c r="A3" s="151" t="s">
        <v>52</v>
      </c>
      <c r="B3" s="151"/>
      <c r="C3" s="187"/>
      <c r="D3" s="187"/>
      <c r="E3" s="182" t="s">
        <v>34</v>
      </c>
      <c r="F3" s="183"/>
      <c r="G3" s="184"/>
      <c r="H3" s="188"/>
      <c r="I3" s="189"/>
      <c r="J3" s="185" t="s">
        <v>61</v>
      </c>
      <c r="K3" s="186"/>
      <c r="L3" s="186"/>
      <c r="M3" s="94">
        <v>0</v>
      </c>
    </row>
    <row r="4" spans="1:13" ht="18.75" customHeight="1" x14ac:dyDescent="0.15">
      <c r="A4" s="151" t="s">
        <v>38</v>
      </c>
      <c r="B4" s="166"/>
      <c r="C4" s="175" t="s">
        <v>63</v>
      </c>
      <c r="D4" s="176"/>
      <c r="E4" s="176" t="s">
        <v>64</v>
      </c>
      <c r="F4" s="190"/>
      <c r="G4" s="48" t="s">
        <v>60</v>
      </c>
      <c r="H4" s="149" t="s">
        <v>65</v>
      </c>
      <c r="I4" s="193"/>
      <c r="J4" s="158" t="s">
        <v>108</v>
      </c>
      <c r="K4" s="158"/>
      <c r="L4" s="158"/>
      <c r="M4" s="158"/>
    </row>
    <row r="5" spans="1:13" ht="27" customHeight="1" x14ac:dyDescent="0.15">
      <c r="A5" s="152" t="s">
        <v>77</v>
      </c>
      <c r="B5" s="153"/>
      <c r="C5" s="177">
        <v>1.25</v>
      </c>
      <c r="D5" s="178"/>
      <c r="E5" s="178">
        <v>2.0833333333333335</v>
      </c>
      <c r="F5" s="191"/>
      <c r="G5" s="91">
        <f>SUMIF($E$10:$E$21,"基本",$D$10:$D$21)</f>
        <v>0</v>
      </c>
      <c r="H5" s="152" t="str">
        <f>IF(G5&gt;E5,"上限利用量超過",IF(G5&gt;C5,"標準利用量超過","標準利用量内"))</f>
        <v>標準利用量内</v>
      </c>
      <c r="I5" s="153"/>
      <c r="J5" s="181"/>
      <c r="K5" s="181"/>
      <c r="L5" s="181"/>
      <c r="M5" s="181"/>
    </row>
    <row r="6" spans="1:13" ht="27" customHeight="1" thickBot="1" x14ac:dyDescent="0.2">
      <c r="A6" s="173" t="s">
        <v>78</v>
      </c>
      <c r="B6" s="174"/>
      <c r="C6" s="179">
        <v>0</v>
      </c>
      <c r="D6" s="180"/>
      <c r="E6" s="180">
        <v>0</v>
      </c>
      <c r="F6" s="192"/>
      <c r="G6" s="91">
        <f>SUMIF($E$10:$E$21,"特例",$D$10:$D$21)</f>
        <v>0</v>
      </c>
      <c r="H6" s="152" t="str">
        <f>IF(G6&gt;E6,"上限利用量超過",IF(G6&gt;C6,"標準利用量超過","標準利用量内"))</f>
        <v>標準利用量内</v>
      </c>
      <c r="I6" s="153"/>
      <c r="J6" s="181"/>
      <c r="K6" s="181"/>
      <c r="L6" s="181"/>
      <c r="M6" s="181"/>
    </row>
    <row r="8" spans="1:13" x14ac:dyDescent="0.15">
      <c r="A8" s="166" t="s">
        <v>56</v>
      </c>
      <c r="B8" s="167"/>
      <c r="C8" s="168"/>
      <c r="D8" s="158" t="s">
        <v>30</v>
      </c>
      <c r="E8" s="162" t="s">
        <v>38</v>
      </c>
      <c r="F8" s="164" t="s">
        <v>80</v>
      </c>
      <c r="G8" s="162" t="s">
        <v>79</v>
      </c>
      <c r="H8" s="164" t="s">
        <v>31</v>
      </c>
      <c r="I8" s="158" t="s">
        <v>57</v>
      </c>
      <c r="J8" s="160" t="s">
        <v>59</v>
      </c>
      <c r="K8" s="169" t="s">
        <v>58</v>
      </c>
      <c r="L8" s="162" t="s">
        <v>110</v>
      </c>
      <c r="M8" s="158" t="s">
        <v>32</v>
      </c>
    </row>
    <row r="9" spans="1:13" ht="27.75" thickBot="1" x14ac:dyDescent="0.2">
      <c r="A9" s="53" t="s">
        <v>29</v>
      </c>
      <c r="B9" s="47" t="s">
        <v>53</v>
      </c>
      <c r="C9" s="47" t="s">
        <v>55</v>
      </c>
      <c r="D9" s="159"/>
      <c r="E9" s="163"/>
      <c r="F9" s="165"/>
      <c r="G9" s="163"/>
      <c r="H9" s="165"/>
      <c r="I9" s="159"/>
      <c r="J9" s="161"/>
      <c r="K9" s="170"/>
      <c r="L9" s="171"/>
      <c r="M9" s="159"/>
    </row>
    <row r="10" spans="1:13" ht="40.5" customHeight="1" x14ac:dyDescent="0.15">
      <c r="A10" s="55"/>
      <c r="B10" s="56"/>
      <c r="C10" s="56"/>
      <c r="D10" s="57" t="str">
        <f>IF(A10&lt;&gt;"",C10-B10,"")</f>
        <v/>
      </c>
      <c r="E10" s="58"/>
      <c r="F10" s="73"/>
      <c r="G10" s="59"/>
      <c r="H10" s="60"/>
      <c r="I10" s="61"/>
      <c r="J10" s="62"/>
      <c r="K10" s="52" t="str">
        <f>IF(A10&lt;&gt;"",IF(OR(B10&lt;=TIME(7,0,0),C10&gt;=TIME(19,0,0)),1,0),"")</f>
        <v/>
      </c>
      <c r="L10" s="76" t="str">
        <f>IF(A10&lt;&gt;"",(ROUNDDOWN(D10/TIME(0,30,0)+TIME(0,10,0)/TIME(0,30,0),0)*1400+1000*K10)*J10,"")</f>
        <v/>
      </c>
      <c r="M10" s="77"/>
    </row>
    <row r="11" spans="1:13" ht="40.5" customHeight="1" x14ac:dyDescent="0.15">
      <c r="A11" s="63"/>
      <c r="B11" s="20"/>
      <c r="C11" s="20"/>
      <c r="D11" s="22" t="str">
        <f t="shared" ref="D11:D21" si="0">IF(A11&lt;&gt;"",C11-B11,"")</f>
        <v/>
      </c>
      <c r="E11" s="50"/>
      <c r="F11" s="21"/>
      <c r="G11" s="51"/>
      <c r="H11" s="49"/>
      <c r="I11" s="40"/>
      <c r="J11" s="64"/>
      <c r="K11" s="52" t="str">
        <f t="shared" ref="K11:K16" si="1">IF(A11&lt;&gt;"",IF(OR(B11&lt;=TIME(7,0,0),C11&gt;=TIME(19,0,0)),1,0),"")</f>
        <v/>
      </c>
      <c r="L11" s="76" t="str">
        <f t="shared" ref="L11:L21" si="2">IF(A11&lt;&gt;"",(ROUNDDOWN(D11/TIME(0,30,0)+TIME(0,10,0)/TIME(0,30,0),0)*1400+1000*K11)*J11,"")</f>
        <v/>
      </c>
      <c r="M11" s="78"/>
    </row>
    <row r="12" spans="1:13" ht="40.5" customHeight="1" x14ac:dyDescent="0.15">
      <c r="A12" s="63"/>
      <c r="B12" s="20"/>
      <c r="C12" s="20"/>
      <c r="D12" s="22" t="str">
        <f t="shared" si="0"/>
        <v/>
      </c>
      <c r="E12" s="50"/>
      <c r="F12" s="75"/>
      <c r="G12" s="51"/>
      <c r="H12" s="85"/>
      <c r="I12" s="40"/>
      <c r="J12" s="64"/>
      <c r="K12" s="52" t="str">
        <f t="shared" si="1"/>
        <v/>
      </c>
      <c r="L12" s="76" t="str">
        <f t="shared" si="2"/>
        <v/>
      </c>
      <c r="M12" s="78"/>
    </row>
    <row r="13" spans="1:13" ht="40.5" customHeight="1" x14ac:dyDescent="0.15">
      <c r="A13" s="63"/>
      <c r="B13" s="20"/>
      <c r="C13" s="20"/>
      <c r="D13" s="22" t="str">
        <f t="shared" ref="D13:D14" si="3">IF(A13&lt;&gt;"",C13-B13,"")</f>
        <v/>
      </c>
      <c r="E13" s="50"/>
      <c r="F13" s="21"/>
      <c r="G13" s="51"/>
      <c r="H13" s="49"/>
      <c r="I13" s="82"/>
      <c r="J13" s="64"/>
      <c r="K13" s="52" t="str">
        <f t="shared" si="1"/>
        <v/>
      </c>
      <c r="L13" s="76" t="str">
        <f t="shared" si="2"/>
        <v/>
      </c>
      <c r="M13" s="78"/>
    </row>
    <row r="14" spans="1:13" ht="40.5" customHeight="1" x14ac:dyDescent="0.15">
      <c r="A14" s="63"/>
      <c r="B14" s="20"/>
      <c r="C14" s="20"/>
      <c r="D14" s="22" t="str">
        <f t="shared" si="3"/>
        <v/>
      </c>
      <c r="E14" s="50"/>
      <c r="F14" s="21"/>
      <c r="G14" s="51"/>
      <c r="H14" s="49"/>
      <c r="I14" s="82"/>
      <c r="J14" s="64"/>
      <c r="K14" s="52" t="str">
        <f t="shared" si="1"/>
        <v/>
      </c>
      <c r="L14" s="76" t="str">
        <f t="shared" si="2"/>
        <v/>
      </c>
      <c r="M14" s="78"/>
    </row>
    <row r="15" spans="1:13" ht="40.5" customHeight="1" x14ac:dyDescent="0.15">
      <c r="A15" s="63"/>
      <c r="B15" s="20"/>
      <c r="C15" s="20"/>
      <c r="D15" s="22" t="str">
        <f t="shared" si="0"/>
        <v/>
      </c>
      <c r="E15" s="50"/>
      <c r="F15" s="21"/>
      <c r="G15" s="51"/>
      <c r="H15" s="49"/>
      <c r="I15" s="82"/>
      <c r="J15" s="64"/>
      <c r="K15" s="52" t="str">
        <f t="shared" si="1"/>
        <v/>
      </c>
      <c r="L15" s="76" t="str">
        <f t="shared" si="2"/>
        <v/>
      </c>
      <c r="M15" s="78"/>
    </row>
    <row r="16" spans="1:13" ht="40.5" customHeight="1" x14ac:dyDescent="0.15">
      <c r="A16" s="63"/>
      <c r="B16" s="20"/>
      <c r="C16" s="20"/>
      <c r="D16" s="22" t="str">
        <f t="shared" si="0"/>
        <v/>
      </c>
      <c r="E16" s="50"/>
      <c r="F16" s="21"/>
      <c r="G16" s="51"/>
      <c r="H16" s="49"/>
      <c r="I16" s="40"/>
      <c r="J16" s="64"/>
      <c r="K16" s="52" t="str">
        <f t="shared" si="1"/>
        <v/>
      </c>
      <c r="L16" s="76" t="str">
        <f t="shared" si="2"/>
        <v/>
      </c>
      <c r="M16" s="78"/>
    </row>
    <row r="17" spans="1:13" ht="40.5" customHeight="1" x14ac:dyDescent="0.15">
      <c r="A17" s="63"/>
      <c r="B17" s="20"/>
      <c r="C17" s="20"/>
      <c r="D17" s="22" t="str">
        <f t="shared" si="0"/>
        <v/>
      </c>
      <c r="E17" s="50"/>
      <c r="F17" s="21"/>
      <c r="G17" s="51"/>
      <c r="H17" s="49"/>
      <c r="I17" s="40"/>
      <c r="J17" s="64"/>
      <c r="K17" s="52" t="str">
        <f t="shared" ref="K17:K18" si="4">IF(A17&lt;&gt;"",IF(OR(B17&lt;=TIME(7,0,0),C17&gt;=TIME(19,0,0)),1,0),"")</f>
        <v/>
      </c>
      <c r="L17" s="76" t="str">
        <f t="shared" si="2"/>
        <v/>
      </c>
      <c r="M17" s="78"/>
    </row>
    <row r="18" spans="1:13" ht="40.5" customHeight="1" x14ac:dyDescent="0.15">
      <c r="A18" s="63"/>
      <c r="B18" s="20"/>
      <c r="C18" s="20"/>
      <c r="D18" s="22" t="str">
        <f t="shared" ref="D18" si="5">IF(A18&lt;&gt;"",C18-B18,"")</f>
        <v/>
      </c>
      <c r="E18" s="50"/>
      <c r="F18" s="21"/>
      <c r="G18" s="21"/>
      <c r="H18" s="49"/>
      <c r="I18" s="40"/>
      <c r="J18" s="64"/>
      <c r="K18" s="52" t="str">
        <f t="shared" si="4"/>
        <v/>
      </c>
      <c r="L18" s="76" t="str">
        <f t="shared" si="2"/>
        <v/>
      </c>
      <c r="M18" s="78"/>
    </row>
    <row r="19" spans="1:13" ht="40.5" customHeight="1" x14ac:dyDescent="0.15">
      <c r="A19" s="63"/>
      <c r="B19" s="20"/>
      <c r="C19" s="20"/>
      <c r="D19" s="22" t="str">
        <f t="shared" ref="D19" si="6">IF(A19&lt;&gt;"",C19-B19,"")</f>
        <v/>
      </c>
      <c r="E19" s="50"/>
      <c r="F19" s="21"/>
      <c r="G19" s="21"/>
      <c r="H19" s="49"/>
      <c r="I19" s="40"/>
      <c r="J19" s="64"/>
      <c r="K19" s="52" t="str">
        <f t="shared" ref="K19" si="7">IF(A19&lt;&gt;"",IF(OR(B19&lt;=TIME(7,0,0),C19&gt;=TIME(19,0,0)),1,0),"")</f>
        <v/>
      </c>
      <c r="L19" s="76" t="str">
        <f t="shared" ref="L19" si="8">IF(A19&lt;&gt;"",(ROUNDDOWN(D19/TIME(0,30,0)+TIME(0,10,0)/TIME(0,30,0),0)*1400+1000*K19)*J19,"")</f>
        <v/>
      </c>
      <c r="M19" s="78"/>
    </row>
    <row r="20" spans="1:13" ht="40.5" customHeight="1" x14ac:dyDescent="0.15">
      <c r="A20" s="63"/>
      <c r="B20" s="20"/>
      <c r="C20" s="20"/>
      <c r="D20" s="22" t="str">
        <f t="shared" si="0"/>
        <v/>
      </c>
      <c r="E20" s="50"/>
      <c r="F20" s="21"/>
      <c r="G20" s="21"/>
      <c r="H20" s="49"/>
      <c r="I20" s="40"/>
      <c r="J20" s="64"/>
      <c r="K20" s="52" t="str">
        <f t="shared" ref="K20" si="9">IF(A20&lt;&gt;"",IF(OR(B20&lt;=TIME(7,0,0),C20&gt;=TIME(19,0,0)),1,0),"")</f>
        <v/>
      </c>
      <c r="L20" s="76" t="str">
        <f t="shared" si="2"/>
        <v/>
      </c>
      <c r="M20" s="78"/>
    </row>
    <row r="21" spans="1:13" ht="40.5" customHeight="1" thickBot="1" x14ac:dyDescent="0.2">
      <c r="A21" s="65"/>
      <c r="B21" s="66"/>
      <c r="C21" s="66"/>
      <c r="D21" s="67" t="str">
        <f t="shared" si="0"/>
        <v/>
      </c>
      <c r="E21" s="68"/>
      <c r="F21" s="74"/>
      <c r="G21" s="69"/>
      <c r="H21" s="70"/>
      <c r="I21" s="71"/>
      <c r="J21" s="72"/>
      <c r="K21" s="80" t="str">
        <f>IF(A21&lt;&gt;"",IF(OR(B21&lt;=TIME(7,0,0),C21&gt;=TIME(19,0,0)),1,""),"")</f>
        <v/>
      </c>
      <c r="L21" s="81" t="str">
        <f t="shared" si="2"/>
        <v/>
      </c>
      <c r="M21" s="79"/>
    </row>
    <row r="22" spans="1:13" ht="40.5" customHeight="1" x14ac:dyDescent="0.15">
      <c r="A22" s="154" t="s">
        <v>37</v>
      </c>
      <c r="B22" s="155"/>
      <c r="C22" s="156"/>
      <c r="D22" s="24">
        <f>SUM(D10:D21)</f>
        <v>0</v>
      </c>
      <c r="E22" s="39"/>
      <c r="F22" s="39"/>
      <c r="G22" s="39"/>
      <c r="H22" s="54"/>
      <c r="I22" s="39"/>
      <c r="J22" s="32">
        <f>SUM(J10:J21)</f>
        <v>0</v>
      </c>
      <c r="K22" s="32">
        <f>SUM(K10:K21)</f>
        <v>0</v>
      </c>
      <c r="L22" s="41">
        <f>SUM(L10:L21)</f>
        <v>0</v>
      </c>
      <c r="M22" s="41">
        <f>SUM(M10:M21)</f>
        <v>0</v>
      </c>
    </row>
    <row r="23" spans="1:13" ht="37.5" customHeight="1" x14ac:dyDescent="0.15">
      <c r="A23" s="117"/>
      <c r="B23" s="117"/>
      <c r="C23" s="117"/>
      <c r="D23" s="118"/>
      <c r="E23" s="120"/>
      <c r="F23" s="120"/>
      <c r="G23" s="120"/>
      <c r="H23" s="115"/>
      <c r="I23" s="149" t="s">
        <v>114</v>
      </c>
      <c r="J23" s="149"/>
      <c r="K23" s="149"/>
      <c r="L23" s="150">
        <f>L22-M22</f>
        <v>0</v>
      </c>
      <c r="M23" s="150"/>
    </row>
    <row r="24" spans="1:13" ht="10.5" customHeight="1" x14ac:dyDescent="0.15"/>
    <row r="25" spans="1:13" ht="22.5" customHeight="1" x14ac:dyDescent="0.15">
      <c r="A25" s="37"/>
      <c r="B25" s="34" t="s">
        <v>35</v>
      </c>
      <c r="C25" s="38"/>
      <c r="D25" s="35" t="s">
        <v>36</v>
      </c>
      <c r="E25" s="36"/>
      <c r="F25" s="36"/>
      <c r="G25" s="172" t="s">
        <v>62</v>
      </c>
      <c r="H25" s="172"/>
      <c r="I25" s="157">
        <f>鑑!F21</f>
        <v>0</v>
      </c>
      <c r="J25" s="157"/>
      <c r="K25" s="157"/>
      <c r="L25" s="157"/>
      <c r="M25" s="157"/>
    </row>
    <row r="26" spans="1:13" ht="22.5" customHeight="1" x14ac:dyDescent="0.15"/>
  </sheetData>
  <sheetProtection sheet="1" selectLockedCells="1"/>
  <mergeCells count="35">
    <mergeCell ref="C3:D3"/>
    <mergeCell ref="H3:I3"/>
    <mergeCell ref="E4:F4"/>
    <mergeCell ref="E5:F5"/>
    <mergeCell ref="E6:F6"/>
    <mergeCell ref="H4:I4"/>
    <mergeCell ref="H5:I5"/>
    <mergeCell ref="I25:M25"/>
    <mergeCell ref="M8:M9"/>
    <mergeCell ref="D8:D9"/>
    <mergeCell ref="J8:J9"/>
    <mergeCell ref="G8:G9"/>
    <mergeCell ref="H8:H9"/>
    <mergeCell ref="E8:E9"/>
    <mergeCell ref="K8:K9"/>
    <mergeCell ref="L8:L9"/>
    <mergeCell ref="I8:I9"/>
    <mergeCell ref="F8:F9"/>
    <mergeCell ref="G25:H25"/>
    <mergeCell ref="I23:K23"/>
    <mergeCell ref="L23:M23"/>
    <mergeCell ref="A3:B3"/>
    <mergeCell ref="H6:I6"/>
    <mergeCell ref="A22:C22"/>
    <mergeCell ref="A8:C8"/>
    <mergeCell ref="A5:B5"/>
    <mergeCell ref="A6:B6"/>
    <mergeCell ref="A4:B4"/>
    <mergeCell ref="C4:D4"/>
    <mergeCell ref="C5:D5"/>
    <mergeCell ref="C6:D6"/>
    <mergeCell ref="J5:M6"/>
    <mergeCell ref="J4:M4"/>
    <mergeCell ref="E3:G3"/>
    <mergeCell ref="J3:L3"/>
  </mergeCells>
  <phoneticPr fontId="1"/>
  <dataValidations count="1">
    <dataValidation type="list" allowBlank="1" showInputMessage="1" showErrorMessage="1" sqref="E10:E21" xr:uid="{EBA1AB13-E635-41E4-AD78-953C49EE7264}">
      <formula1>"基本,特例"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B9CFA-BA8D-42E1-A959-3FB3EB94C89A}">
  <dimension ref="A1:H20"/>
  <sheetViews>
    <sheetView zoomScale="70" zoomScaleNormal="70" workbookViewId="0">
      <selection activeCell="E13" sqref="E13:F13"/>
    </sheetView>
  </sheetViews>
  <sheetFormatPr defaultRowHeight="44.25" customHeight="1" x14ac:dyDescent="0.15"/>
  <cols>
    <col min="1" max="1" width="13.5" style="90" customWidth="1"/>
    <col min="2" max="4" width="10.125" style="90" customWidth="1"/>
    <col min="5" max="5" width="13.5" style="90" customWidth="1"/>
    <col min="6" max="8" width="10.125" style="90" customWidth="1"/>
    <col min="9" max="16384" width="9" style="90"/>
  </cols>
  <sheetData>
    <row r="1" spans="1:8" ht="28.5" customHeight="1" x14ac:dyDescent="0.15">
      <c r="A1" s="204" t="s">
        <v>107</v>
      </c>
      <c r="B1" s="204"/>
      <c r="C1" s="204"/>
      <c r="D1" s="204"/>
      <c r="E1" s="204"/>
      <c r="F1" s="204"/>
      <c r="G1" s="204"/>
      <c r="H1" s="204"/>
    </row>
    <row r="2" spans="1:8" ht="44.25" customHeight="1" x14ac:dyDescent="0.15">
      <c r="A2" s="92" t="s">
        <v>87</v>
      </c>
      <c r="B2" s="198"/>
      <c r="C2" s="198"/>
      <c r="D2" s="198"/>
      <c r="E2" s="201" t="s">
        <v>99</v>
      </c>
      <c r="F2" s="201"/>
      <c r="G2" s="198"/>
      <c r="H2" s="198"/>
    </row>
    <row r="3" spans="1:8" ht="44.25" customHeight="1" x14ac:dyDescent="0.15">
      <c r="A3" s="92" t="s">
        <v>88</v>
      </c>
      <c r="B3" s="198"/>
      <c r="C3" s="198"/>
      <c r="D3" s="198"/>
      <c r="E3" s="200" t="s">
        <v>111</v>
      </c>
      <c r="F3" s="200"/>
      <c r="G3" s="198"/>
      <c r="H3" s="198"/>
    </row>
    <row r="4" spans="1:8" ht="44.25" customHeight="1" x14ac:dyDescent="0.15">
      <c r="A4" s="93" t="s">
        <v>104</v>
      </c>
      <c r="B4" s="198"/>
      <c r="C4" s="198"/>
      <c r="D4" s="198"/>
      <c r="E4" s="93" t="s">
        <v>105</v>
      </c>
      <c r="F4" s="198"/>
      <c r="G4" s="198"/>
      <c r="H4" s="198"/>
    </row>
    <row r="5" spans="1:8" ht="44.25" customHeight="1" x14ac:dyDescent="0.15">
      <c r="A5" s="92" t="s">
        <v>90</v>
      </c>
      <c r="B5" s="198" t="s">
        <v>98</v>
      </c>
      <c r="C5" s="198"/>
      <c r="D5" s="93" t="s">
        <v>100</v>
      </c>
      <c r="E5" s="198"/>
      <c r="F5" s="198"/>
      <c r="G5" s="198"/>
      <c r="H5" s="198"/>
    </row>
    <row r="6" spans="1:8" ht="44.25" customHeight="1" x14ac:dyDescent="0.15">
      <c r="A6" s="92" t="s">
        <v>91</v>
      </c>
      <c r="B6" s="198"/>
      <c r="C6" s="198"/>
      <c r="D6" s="198"/>
      <c r="E6" s="92" t="s">
        <v>92</v>
      </c>
      <c r="F6" s="198"/>
      <c r="G6" s="198"/>
      <c r="H6" s="198"/>
    </row>
    <row r="7" spans="1:8" ht="44.25" customHeight="1" x14ac:dyDescent="0.15">
      <c r="A7" s="92" t="s">
        <v>89</v>
      </c>
      <c r="B7" s="199" t="s">
        <v>109</v>
      </c>
      <c r="C7" s="199"/>
      <c r="D7" s="199"/>
      <c r="E7" s="92" t="s">
        <v>97</v>
      </c>
      <c r="F7" s="199" t="s">
        <v>109</v>
      </c>
      <c r="G7" s="199"/>
      <c r="H7" s="199"/>
    </row>
    <row r="8" spans="1:8" ht="27" customHeight="1" x14ac:dyDescent="0.15">
      <c r="A8" s="202" t="s">
        <v>101</v>
      </c>
      <c r="B8" s="203"/>
      <c r="C8" s="203"/>
      <c r="D8" s="203"/>
      <c r="E8" s="203"/>
      <c r="F8" s="203"/>
      <c r="G8" s="203"/>
      <c r="H8" s="203"/>
    </row>
    <row r="9" spans="1:8" ht="13.5" x14ac:dyDescent="0.15">
      <c r="A9" s="200" t="s">
        <v>93</v>
      </c>
      <c r="B9" s="200"/>
      <c r="C9" s="200"/>
      <c r="D9" s="200"/>
      <c r="E9" s="200"/>
      <c r="F9" s="200"/>
      <c r="G9" s="200"/>
      <c r="H9" s="200"/>
    </row>
    <row r="10" spans="1:8" ht="28.5" customHeight="1" x14ac:dyDescent="0.15">
      <c r="A10" s="196" t="s">
        <v>94</v>
      </c>
      <c r="B10" s="197"/>
      <c r="C10" s="196" t="s">
        <v>95</v>
      </c>
      <c r="D10" s="197"/>
      <c r="E10" s="201" t="s">
        <v>103</v>
      </c>
      <c r="F10" s="200"/>
      <c r="G10" s="200" t="s">
        <v>96</v>
      </c>
      <c r="H10" s="200"/>
    </row>
    <row r="11" spans="1:8" ht="44.25" customHeight="1" x14ac:dyDescent="0.15">
      <c r="A11" s="194" t="s">
        <v>102</v>
      </c>
      <c r="B11" s="195"/>
      <c r="C11" s="194"/>
      <c r="D11" s="195"/>
      <c r="E11" s="198"/>
      <c r="F11" s="198"/>
      <c r="G11" s="198"/>
      <c r="H11" s="198"/>
    </row>
    <row r="12" spans="1:8" ht="44.25" customHeight="1" x14ac:dyDescent="0.15">
      <c r="A12" s="194" t="s">
        <v>102</v>
      </c>
      <c r="B12" s="195"/>
      <c r="C12" s="194"/>
      <c r="D12" s="195"/>
      <c r="E12" s="198"/>
      <c r="F12" s="198"/>
      <c r="G12" s="198"/>
      <c r="H12" s="198"/>
    </row>
    <row r="13" spans="1:8" ht="44.25" customHeight="1" x14ac:dyDescent="0.15">
      <c r="A13" s="194" t="s">
        <v>102</v>
      </c>
      <c r="B13" s="195"/>
      <c r="C13" s="194"/>
      <c r="D13" s="195"/>
      <c r="E13" s="198"/>
      <c r="F13" s="198"/>
      <c r="G13" s="198"/>
      <c r="H13" s="198"/>
    </row>
    <row r="14" spans="1:8" ht="44.25" customHeight="1" x14ac:dyDescent="0.15">
      <c r="A14" s="194" t="s">
        <v>102</v>
      </c>
      <c r="B14" s="195"/>
      <c r="C14" s="194"/>
      <c r="D14" s="195"/>
      <c r="E14" s="198"/>
      <c r="F14" s="198"/>
      <c r="G14" s="198"/>
      <c r="H14" s="198"/>
    </row>
    <row r="15" spans="1:8" ht="44.25" customHeight="1" x14ac:dyDescent="0.15">
      <c r="A15" s="194" t="s">
        <v>102</v>
      </c>
      <c r="B15" s="195"/>
      <c r="C15" s="194"/>
      <c r="D15" s="195"/>
      <c r="E15" s="198"/>
      <c r="F15" s="198"/>
      <c r="G15" s="198"/>
      <c r="H15" s="198"/>
    </row>
    <row r="16" spans="1:8" ht="44.25" customHeight="1" x14ac:dyDescent="0.15">
      <c r="A16" s="194" t="s">
        <v>102</v>
      </c>
      <c r="B16" s="195"/>
      <c r="C16" s="194"/>
      <c r="D16" s="195"/>
      <c r="E16" s="198"/>
      <c r="F16" s="198"/>
      <c r="G16" s="198"/>
      <c r="H16" s="198"/>
    </row>
    <row r="17" spans="1:8" ht="44.25" customHeight="1" x14ac:dyDescent="0.15">
      <c r="A17" s="194" t="s">
        <v>102</v>
      </c>
      <c r="B17" s="195"/>
      <c r="C17" s="194"/>
      <c r="D17" s="195"/>
      <c r="E17" s="198"/>
      <c r="F17" s="198"/>
      <c r="G17" s="198"/>
      <c r="H17" s="198"/>
    </row>
    <row r="18" spans="1:8" ht="44.25" customHeight="1" x14ac:dyDescent="0.15">
      <c r="A18" s="194" t="s">
        <v>102</v>
      </c>
      <c r="B18" s="195"/>
      <c r="C18" s="194"/>
      <c r="D18" s="195"/>
      <c r="E18" s="198"/>
      <c r="F18" s="198"/>
      <c r="G18" s="198"/>
      <c r="H18" s="198"/>
    </row>
    <row r="19" spans="1:8" ht="44.25" customHeight="1" x14ac:dyDescent="0.15">
      <c r="A19" s="194" t="s">
        <v>102</v>
      </c>
      <c r="B19" s="195"/>
      <c r="C19" s="194"/>
      <c r="D19" s="195"/>
      <c r="E19" s="198"/>
      <c r="F19" s="198"/>
      <c r="G19" s="198"/>
      <c r="H19" s="198"/>
    </row>
    <row r="20" spans="1:8" ht="13.5" x14ac:dyDescent="0.15">
      <c r="A20" s="90" t="s">
        <v>106</v>
      </c>
    </row>
  </sheetData>
  <sheetProtection sheet="1" objects="1" scenarios="1" selectLockedCells="1"/>
  <mergeCells count="57">
    <mergeCell ref="A1:H1"/>
    <mergeCell ref="B2:D2"/>
    <mergeCell ref="E14:F14"/>
    <mergeCell ref="G14:H14"/>
    <mergeCell ref="C14:D14"/>
    <mergeCell ref="E11:F11"/>
    <mergeCell ref="G11:H11"/>
    <mergeCell ref="E12:F12"/>
    <mergeCell ref="G12:H12"/>
    <mergeCell ref="C13:D13"/>
    <mergeCell ref="A9:H9"/>
    <mergeCell ref="F4:H4"/>
    <mergeCell ref="G2:H2"/>
    <mergeCell ref="E2:F2"/>
    <mergeCell ref="B5:C5"/>
    <mergeCell ref="E5:H5"/>
    <mergeCell ref="E15:F15"/>
    <mergeCell ref="G15:H15"/>
    <mergeCell ref="E16:F16"/>
    <mergeCell ref="G16:H16"/>
    <mergeCell ref="A15:B15"/>
    <mergeCell ref="A16:B16"/>
    <mergeCell ref="C15:D15"/>
    <mergeCell ref="C16:D16"/>
    <mergeCell ref="A19:B19"/>
    <mergeCell ref="C19:D19"/>
    <mergeCell ref="E17:F17"/>
    <mergeCell ref="G17:H17"/>
    <mergeCell ref="E19:F19"/>
    <mergeCell ref="G19:H19"/>
    <mergeCell ref="A17:B17"/>
    <mergeCell ref="C17:D17"/>
    <mergeCell ref="A18:B18"/>
    <mergeCell ref="C18:D18"/>
    <mergeCell ref="E18:F18"/>
    <mergeCell ref="G18:H18"/>
    <mergeCell ref="E13:F13"/>
    <mergeCell ref="G13:H13"/>
    <mergeCell ref="E10:F10"/>
    <mergeCell ref="G10:H10"/>
    <mergeCell ref="F6:H6"/>
    <mergeCell ref="A8:H8"/>
    <mergeCell ref="A10:B10"/>
    <mergeCell ref="A11:B11"/>
    <mergeCell ref="A12:B12"/>
    <mergeCell ref="A13:B13"/>
    <mergeCell ref="F7:H7"/>
    <mergeCell ref="E3:F3"/>
    <mergeCell ref="G3:H3"/>
    <mergeCell ref="B3:D3"/>
    <mergeCell ref="B6:D6"/>
    <mergeCell ref="A14:B14"/>
    <mergeCell ref="C10:D10"/>
    <mergeCell ref="C11:D11"/>
    <mergeCell ref="C12:D12"/>
    <mergeCell ref="B4:D4"/>
    <mergeCell ref="B7:D7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view="pageBreakPreview" topLeftCell="A7" zoomScale="85" zoomScaleNormal="100" zoomScaleSheetLayoutView="85" workbookViewId="0">
      <selection activeCell="B10" sqref="B10:B21"/>
    </sheetView>
  </sheetViews>
  <sheetFormatPr defaultRowHeight="13.5" x14ac:dyDescent="0.15"/>
  <cols>
    <col min="1" max="1" width="6" style="30" customWidth="1"/>
    <col min="2" max="3" width="9" style="30" bestFit="1" customWidth="1"/>
    <col min="4" max="6" width="9.875" style="30" customWidth="1"/>
    <col min="7" max="7" width="14.875" style="30" customWidth="1"/>
    <col min="8" max="8" width="13.25" style="30" customWidth="1"/>
    <col min="9" max="9" width="14.375" style="30" bestFit="1" customWidth="1"/>
    <col min="10" max="10" width="8.75" style="30" bestFit="1" customWidth="1"/>
    <col min="11" max="11" width="19.375" style="30" bestFit="1" customWidth="1"/>
    <col min="12" max="14" width="17.625" style="30" customWidth="1"/>
    <col min="15" max="16384" width="9" style="30"/>
  </cols>
  <sheetData>
    <row r="1" spans="1:14" s="29" customFormat="1" ht="19.5" customHeight="1" x14ac:dyDescent="0.15">
      <c r="A1" s="25" t="str">
        <f>鑑!B9</f>
        <v>令和</v>
      </c>
      <c r="B1" s="26">
        <f>鑑!C9</f>
        <v>0</v>
      </c>
      <c r="C1" s="29" t="s">
        <v>74</v>
      </c>
      <c r="D1" s="26">
        <f>鑑!E9</f>
        <v>0</v>
      </c>
      <c r="E1" s="27" t="s">
        <v>7</v>
      </c>
      <c r="F1" s="205" t="s">
        <v>115</v>
      </c>
      <c r="G1" s="205"/>
      <c r="H1" s="205"/>
      <c r="I1" s="205"/>
    </row>
    <row r="3" spans="1:14" ht="27" customHeight="1" thickBot="1" x14ac:dyDescent="0.2">
      <c r="A3" s="151" t="s">
        <v>52</v>
      </c>
      <c r="B3" s="151"/>
      <c r="C3" s="215"/>
      <c r="D3" s="216"/>
      <c r="E3" s="164" t="s">
        <v>34</v>
      </c>
      <c r="F3" s="217"/>
      <c r="G3" s="208"/>
      <c r="H3" s="209"/>
      <c r="I3" s="209"/>
    </row>
    <row r="4" spans="1:14" ht="27" customHeight="1" thickBot="1" x14ac:dyDescent="0.2">
      <c r="A4" s="218" t="s">
        <v>75</v>
      </c>
      <c r="B4" s="219"/>
      <c r="C4" s="89" t="s">
        <v>38</v>
      </c>
      <c r="D4" s="222"/>
      <c r="E4" s="223"/>
      <c r="F4" s="224"/>
      <c r="G4" s="88" t="s">
        <v>48</v>
      </c>
      <c r="H4" s="210"/>
      <c r="I4" s="211"/>
    </row>
    <row r="5" spans="1:14" ht="27" customHeight="1" x14ac:dyDescent="0.15">
      <c r="A5" s="220"/>
      <c r="B5" s="221"/>
      <c r="C5" s="87" t="s">
        <v>33</v>
      </c>
      <c r="D5" s="225"/>
      <c r="E5" s="226"/>
      <c r="F5" s="227"/>
      <c r="G5" s="207"/>
      <c r="H5" s="207"/>
      <c r="I5" s="207"/>
    </row>
    <row r="6" spans="1:14" ht="43.5" customHeight="1" thickBot="1" x14ac:dyDescent="0.2">
      <c r="A6" s="166" t="s">
        <v>61</v>
      </c>
      <c r="B6" s="167"/>
      <c r="C6" s="167"/>
      <c r="D6" s="212"/>
      <c r="E6" s="213"/>
      <c r="F6" s="214"/>
      <c r="G6" s="111" t="s">
        <v>113</v>
      </c>
      <c r="H6" s="206"/>
      <c r="I6" s="206"/>
    </row>
    <row r="8" spans="1:14" ht="21.75" customHeight="1" x14ac:dyDescent="0.15">
      <c r="A8" s="166" t="s">
        <v>56</v>
      </c>
      <c r="B8" s="167"/>
      <c r="C8" s="168"/>
      <c r="D8" s="158" t="s">
        <v>30</v>
      </c>
      <c r="E8" s="158" t="s">
        <v>49</v>
      </c>
      <c r="F8" s="158" t="s">
        <v>69</v>
      </c>
      <c r="G8" s="158" t="s">
        <v>110</v>
      </c>
      <c r="H8" s="164" t="s">
        <v>32</v>
      </c>
      <c r="I8" s="162" t="s">
        <v>112</v>
      </c>
    </row>
    <row r="9" spans="1:14" ht="21.75" customHeight="1" thickBot="1" x14ac:dyDescent="0.2">
      <c r="A9" s="86" t="s">
        <v>29</v>
      </c>
      <c r="B9" s="86" t="s">
        <v>73</v>
      </c>
      <c r="C9" s="86" t="s">
        <v>54</v>
      </c>
      <c r="D9" s="151"/>
      <c r="E9" s="159"/>
      <c r="F9" s="159"/>
      <c r="G9" s="151"/>
      <c r="H9" s="165"/>
      <c r="I9" s="171"/>
    </row>
    <row r="10" spans="1:14" ht="37.5" customHeight="1" x14ac:dyDescent="0.15">
      <c r="A10" s="55"/>
      <c r="B10" s="56"/>
      <c r="C10" s="95"/>
      <c r="D10" s="98" t="str">
        <f>IF(A10&lt;&gt;"",C10-B10,"")</f>
        <v/>
      </c>
      <c r="E10" s="100"/>
      <c r="F10" s="101"/>
      <c r="G10" s="106" t="str">
        <f>IF(A10&lt;&gt;"",INDEX($L$11:$N$19,MATCH($D$4,$K$11:$K$19,0),ROUNDUP((D10+TIME(0,0,1))/TIME(4,0,0),0))+IF(OR(E10="往路",E10="復路"),540,IF(E10="往復",1080,0))+IF(F10="有",420,0),"")</f>
        <v/>
      </c>
      <c r="H10" s="108"/>
      <c r="I10" s="107"/>
      <c r="K10" s="31"/>
      <c r="L10" s="31" t="s">
        <v>68</v>
      </c>
      <c r="M10" s="31" t="s">
        <v>67</v>
      </c>
      <c r="N10" s="31" t="s">
        <v>66</v>
      </c>
    </row>
    <row r="11" spans="1:14" ht="37.5" customHeight="1" x14ac:dyDescent="0.15">
      <c r="A11" s="63"/>
      <c r="B11" s="20"/>
      <c r="C11" s="96"/>
      <c r="D11" s="98" t="str">
        <f t="shared" ref="D11:D21" si="0">IF(A11&lt;&gt;"",C11-B11,"")</f>
        <v/>
      </c>
      <c r="E11" s="102"/>
      <c r="F11" s="103"/>
      <c r="G11" s="106" t="str">
        <f t="shared" ref="G11:G21" si="1">IF(A11&lt;&gt;"",INDEX($L$11:$N$19,MATCH($D$4,$K$11:$K$19,0),ROUNDUP((D11+TIME(0,0,1))/TIME(4,0,0),0))+IF(OR(E11="往路",E11="復路"),540,IF(E11="往復",1080,0))+IF(F11="有",420,0),"")</f>
        <v/>
      </c>
      <c r="H11" s="109"/>
      <c r="I11" s="107"/>
      <c r="K11" s="31" t="s">
        <v>39</v>
      </c>
      <c r="L11" s="43">
        <v>2220</v>
      </c>
      <c r="M11" s="43">
        <v>4450</v>
      </c>
      <c r="N11" s="43">
        <v>6670</v>
      </c>
    </row>
    <row r="12" spans="1:14" ht="37.5" customHeight="1" x14ac:dyDescent="0.15">
      <c r="A12" s="63"/>
      <c r="B12" s="20"/>
      <c r="C12" s="96"/>
      <c r="D12" s="98" t="str">
        <f t="shared" si="0"/>
        <v/>
      </c>
      <c r="E12" s="102"/>
      <c r="F12" s="103"/>
      <c r="G12" s="106" t="str">
        <f t="shared" si="1"/>
        <v/>
      </c>
      <c r="H12" s="109"/>
      <c r="I12" s="107"/>
      <c r="K12" s="31" t="s">
        <v>40</v>
      </c>
      <c r="L12" s="43">
        <v>1890</v>
      </c>
      <c r="M12" s="43">
        <v>3780</v>
      </c>
      <c r="N12" s="43">
        <v>5670</v>
      </c>
    </row>
    <row r="13" spans="1:14" ht="37.5" customHeight="1" x14ac:dyDescent="0.15">
      <c r="A13" s="63"/>
      <c r="B13" s="20"/>
      <c r="C13" s="96"/>
      <c r="D13" s="98" t="str">
        <f t="shared" si="0"/>
        <v/>
      </c>
      <c r="E13" s="102"/>
      <c r="F13" s="103"/>
      <c r="G13" s="106" t="str">
        <f t="shared" si="1"/>
        <v/>
      </c>
      <c r="H13" s="109"/>
      <c r="I13" s="107"/>
      <c r="K13" s="31" t="s">
        <v>41</v>
      </c>
      <c r="L13" s="43">
        <v>1560</v>
      </c>
      <c r="M13" s="43">
        <v>3120</v>
      </c>
      <c r="N13" s="43">
        <v>4680</v>
      </c>
    </row>
    <row r="14" spans="1:14" ht="37.5" customHeight="1" x14ac:dyDescent="0.15">
      <c r="A14" s="63"/>
      <c r="B14" s="20"/>
      <c r="C14" s="96"/>
      <c r="D14" s="98" t="str">
        <f t="shared" si="0"/>
        <v/>
      </c>
      <c r="E14" s="102"/>
      <c r="F14" s="103"/>
      <c r="G14" s="106" t="str">
        <f t="shared" si="1"/>
        <v/>
      </c>
      <c r="H14" s="109"/>
      <c r="I14" s="107"/>
      <c r="K14" s="31" t="s">
        <v>42</v>
      </c>
      <c r="L14" s="43">
        <v>1400</v>
      </c>
      <c r="M14" s="43">
        <v>2810</v>
      </c>
      <c r="N14" s="43">
        <v>4210</v>
      </c>
    </row>
    <row r="15" spans="1:14" ht="37.5" customHeight="1" x14ac:dyDescent="0.15">
      <c r="A15" s="63"/>
      <c r="B15" s="20"/>
      <c r="C15" s="96"/>
      <c r="D15" s="98" t="str">
        <f t="shared" si="0"/>
        <v/>
      </c>
      <c r="E15" s="102"/>
      <c r="F15" s="103"/>
      <c r="G15" s="106" t="str">
        <f t="shared" si="1"/>
        <v/>
      </c>
      <c r="H15" s="109"/>
      <c r="I15" s="107"/>
      <c r="K15" s="31" t="s">
        <v>43</v>
      </c>
      <c r="L15" s="43">
        <v>1220</v>
      </c>
      <c r="M15" s="43">
        <v>2450</v>
      </c>
      <c r="N15" s="43">
        <v>3670</v>
      </c>
    </row>
    <row r="16" spans="1:14" ht="37.5" customHeight="1" x14ac:dyDescent="0.15">
      <c r="A16" s="63"/>
      <c r="B16" s="20"/>
      <c r="C16" s="96"/>
      <c r="D16" s="98" t="str">
        <f t="shared" si="0"/>
        <v/>
      </c>
      <c r="E16" s="102"/>
      <c r="F16" s="103"/>
      <c r="G16" s="106" t="str">
        <f t="shared" si="1"/>
        <v/>
      </c>
      <c r="H16" s="109"/>
      <c r="I16" s="107"/>
      <c r="K16" s="31" t="s">
        <v>44</v>
      </c>
      <c r="L16" s="43">
        <v>1890</v>
      </c>
      <c r="M16" s="43">
        <v>3780</v>
      </c>
      <c r="N16" s="43">
        <v>5670</v>
      </c>
    </row>
    <row r="17" spans="1:14" ht="37.5" customHeight="1" x14ac:dyDescent="0.15">
      <c r="A17" s="63"/>
      <c r="B17" s="20"/>
      <c r="C17" s="96"/>
      <c r="D17" s="98" t="str">
        <f t="shared" si="0"/>
        <v/>
      </c>
      <c r="E17" s="102"/>
      <c r="F17" s="103"/>
      <c r="G17" s="106" t="str">
        <f t="shared" si="1"/>
        <v/>
      </c>
      <c r="H17" s="109"/>
      <c r="I17" s="107"/>
      <c r="K17" s="31" t="s">
        <v>45</v>
      </c>
      <c r="L17" s="43">
        <v>1480</v>
      </c>
      <c r="M17" s="43">
        <v>2960</v>
      </c>
      <c r="N17" s="43">
        <v>4440</v>
      </c>
    </row>
    <row r="18" spans="1:14" ht="37.5" customHeight="1" x14ac:dyDescent="0.15">
      <c r="A18" s="63"/>
      <c r="B18" s="20"/>
      <c r="C18" s="96"/>
      <c r="D18" s="98" t="str">
        <f t="shared" si="0"/>
        <v/>
      </c>
      <c r="E18" s="102"/>
      <c r="F18" s="103"/>
      <c r="G18" s="106" t="str">
        <f t="shared" si="1"/>
        <v/>
      </c>
      <c r="H18" s="109"/>
      <c r="I18" s="107"/>
      <c r="K18" s="31" t="s">
        <v>46</v>
      </c>
      <c r="L18" s="43">
        <v>1220</v>
      </c>
      <c r="M18" s="43">
        <v>2450</v>
      </c>
      <c r="N18" s="43">
        <v>3670</v>
      </c>
    </row>
    <row r="19" spans="1:14" ht="37.5" customHeight="1" x14ac:dyDescent="0.15">
      <c r="A19" s="63"/>
      <c r="B19" s="20"/>
      <c r="C19" s="96"/>
      <c r="D19" s="98" t="str">
        <f t="shared" si="0"/>
        <v/>
      </c>
      <c r="E19" s="102"/>
      <c r="F19" s="103"/>
      <c r="G19" s="106" t="str">
        <f t="shared" si="1"/>
        <v/>
      </c>
      <c r="H19" s="109"/>
      <c r="I19" s="107"/>
      <c r="K19" s="31" t="s">
        <v>47</v>
      </c>
      <c r="L19" s="43">
        <v>6000</v>
      </c>
      <c r="M19" s="43">
        <v>12000</v>
      </c>
      <c r="N19" s="43">
        <v>18000</v>
      </c>
    </row>
    <row r="20" spans="1:14" ht="37.5" customHeight="1" x14ac:dyDescent="0.15">
      <c r="A20" s="63"/>
      <c r="B20" s="20"/>
      <c r="C20" s="96"/>
      <c r="D20" s="98" t="str">
        <f t="shared" si="0"/>
        <v/>
      </c>
      <c r="E20" s="102"/>
      <c r="F20" s="103"/>
      <c r="G20" s="106" t="str">
        <f t="shared" si="1"/>
        <v/>
      </c>
      <c r="H20" s="109"/>
      <c r="I20" s="107"/>
      <c r="K20" s="44" t="s">
        <v>70</v>
      </c>
      <c r="L20" s="43">
        <v>420</v>
      </c>
      <c r="M20" s="45"/>
      <c r="N20" s="45"/>
    </row>
    <row r="21" spans="1:14" ht="37.5" customHeight="1" thickBot="1" x14ac:dyDescent="0.2">
      <c r="A21" s="65"/>
      <c r="B21" s="66"/>
      <c r="C21" s="97"/>
      <c r="D21" s="113" t="str">
        <f t="shared" si="0"/>
        <v/>
      </c>
      <c r="E21" s="104"/>
      <c r="F21" s="105"/>
      <c r="G21" s="114" t="str">
        <f t="shared" si="1"/>
        <v/>
      </c>
      <c r="H21" s="110"/>
      <c r="I21" s="116"/>
      <c r="K21" s="44" t="s">
        <v>72</v>
      </c>
      <c r="L21" s="43">
        <v>540</v>
      </c>
      <c r="M21" s="45"/>
      <c r="N21" s="45"/>
    </row>
    <row r="22" spans="1:14" ht="37.5" customHeight="1" x14ac:dyDescent="0.15">
      <c r="A22" s="154" t="s">
        <v>37</v>
      </c>
      <c r="B22" s="155"/>
      <c r="C22" s="156"/>
      <c r="D22" s="24">
        <f>SUM(D10:D21)</f>
        <v>0</v>
      </c>
      <c r="E22" s="99"/>
      <c r="F22" s="32"/>
      <c r="G22" s="46">
        <f>SUM(G10:G21)</f>
        <v>0</v>
      </c>
      <c r="H22" s="46">
        <f>SUM(H10:H21)</f>
        <v>0</v>
      </c>
      <c r="I22" s="112"/>
      <c r="K22" s="44" t="s">
        <v>71</v>
      </c>
      <c r="L22" s="43">
        <v>1080</v>
      </c>
      <c r="M22" s="45"/>
      <c r="N22" s="45"/>
    </row>
    <row r="23" spans="1:14" ht="37.5" customHeight="1" x14ac:dyDescent="0.15">
      <c r="A23" s="117"/>
      <c r="B23" s="117"/>
      <c r="C23" s="117"/>
      <c r="D23" s="118"/>
      <c r="E23" s="151" t="s">
        <v>114</v>
      </c>
      <c r="F23" s="151"/>
      <c r="G23" s="228">
        <f>G22-H22</f>
        <v>0</v>
      </c>
      <c r="H23" s="228"/>
      <c r="I23" s="119"/>
    </row>
    <row r="24" spans="1:14" ht="9" customHeight="1" x14ac:dyDescent="0.15"/>
    <row r="25" spans="1:14" ht="22.5" customHeight="1" x14ac:dyDescent="0.15">
      <c r="A25" s="33"/>
      <c r="B25" s="42" t="s">
        <v>35</v>
      </c>
      <c r="C25" s="23"/>
      <c r="D25" s="23" t="s">
        <v>36</v>
      </c>
      <c r="E25" s="151" t="s">
        <v>76</v>
      </c>
      <c r="F25" s="151"/>
      <c r="G25" s="208">
        <f>鑑!F21</f>
        <v>0</v>
      </c>
      <c r="H25" s="208"/>
      <c r="I25" s="208"/>
    </row>
    <row r="26" spans="1:14" ht="12" customHeight="1" x14ac:dyDescent="0.15"/>
    <row r="27" spans="1:14" ht="18.75" customHeight="1" x14ac:dyDescent="0.15"/>
  </sheetData>
  <sheetProtection sheet="1" objects="1" scenarios="1" selectLockedCells="1"/>
  <mergeCells count="25">
    <mergeCell ref="A22:C22"/>
    <mergeCell ref="E8:E9"/>
    <mergeCell ref="G8:G9"/>
    <mergeCell ref="E25:F25"/>
    <mergeCell ref="D8:D9"/>
    <mergeCell ref="F8:F9"/>
    <mergeCell ref="A8:C8"/>
    <mergeCell ref="G25:I25"/>
    <mergeCell ref="I8:I9"/>
    <mergeCell ref="H8:H9"/>
    <mergeCell ref="G23:H23"/>
    <mergeCell ref="E23:F23"/>
    <mergeCell ref="A6:C6"/>
    <mergeCell ref="D6:F6"/>
    <mergeCell ref="A3:B3"/>
    <mergeCell ref="C3:D3"/>
    <mergeCell ref="E3:F3"/>
    <mergeCell ref="A4:B5"/>
    <mergeCell ref="D4:F4"/>
    <mergeCell ref="D5:F5"/>
    <mergeCell ref="F1:I1"/>
    <mergeCell ref="H6:I6"/>
    <mergeCell ref="G5:I5"/>
    <mergeCell ref="G3:I3"/>
    <mergeCell ref="H4:I4"/>
  </mergeCells>
  <phoneticPr fontId="1"/>
  <dataValidations count="4">
    <dataValidation type="list" allowBlank="1" showInputMessage="1" showErrorMessage="1" sqref="H4" xr:uid="{00000000-0002-0000-0300-000000000000}">
      <formula1>"有,無"</formula1>
    </dataValidation>
    <dataValidation type="list" allowBlank="1" showInputMessage="1" showErrorMessage="1" sqref="D4" xr:uid="{00000000-0002-0000-0300-000001000000}">
      <formula1>$K$11:$K$19</formula1>
    </dataValidation>
    <dataValidation type="list" allowBlank="1" showInputMessage="1" showErrorMessage="1" sqref="E10:E21" xr:uid="{00000000-0002-0000-0300-000002000000}">
      <formula1>"無,往路,復路,往復"</formula1>
    </dataValidation>
    <dataValidation type="list" allowBlank="1" showInputMessage="1" showErrorMessage="1" sqref="F10:F21" xr:uid="{395D94D6-29CA-4785-8E45-6053FB83026E}">
      <formula1>"無,有"</formula1>
    </dataValidation>
  </dataValidations>
  <pageMargins left="0.62992125984251968" right="0.23622047244094491" top="0.74803149606299213" bottom="0.74803149606299213" header="0.31496062992125984" footer="0.31496062992125984"/>
  <pageSetup paperSize="9" orientation="portrait" r:id="rId1"/>
</worksheet>
</file>